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40" yWindow="45" windowWidth="20115" windowHeight="7995"/>
  </bookViews>
  <sheets>
    <sheet name="Portada" sheetId="42" r:id="rId1"/>
    <sheet name="Datos Proyecto" sheetId="34" r:id="rId2"/>
    <sheet name="Descripción del Proyecto" sheetId="18" r:id="rId3"/>
    <sheet name="Resultados Rentabilidad" sheetId="35" r:id="rId4"/>
    <sheet name="Resultados Detallados" sheetId="2" r:id="rId5"/>
    <sheet name="Resumen Ejecutivo" sheetId="37" r:id="rId6"/>
    <sheet name="Inputs" sheetId="19" r:id="rId7"/>
    <sheet name="Demanda" sheetId="1" r:id="rId8"/>
    <sheet name="Costes de Inversión" sheetId="20" r:id="rId9"/>
    <sheet name="Costes de Operación" sheetId="21" r:id="rId10"/>
    <sheet name="Ingresos de Operación" sheetId="22" r:id="rId11"/>
    <sheet name="F. Caja Libre Proyecto" sheetId="23" r:id="rId12"/>
    <sheet name="F. Financiación" sheetId="24" r:id="rId13"/>
    <sheet name="F. Caja Capital" sheetId="26" r:id="rId14"/>
    <sheet name="Sostenib financiera" sheetId="28" r:id="rId15"/>
    <sheet name="Análisis Sensibilidad" sheetId="43" r:id="rId16"/>
  </sheets>
  <externalReferences>
    <externalReference r:id="rId17"/>
  </externalReferences>
  <calcPr calcId="125725"/>
</workbook>
</file>

<file path=xl/calcChain.xml><?xml version="1.0" encoding="utf-8"?>
<calcChain xmlns="http://schemas.openxmlformats.org/spreadsheetml/2006/main">
  <c r="D284" i="2"/>
  <c r="D285"/>
  <c r="F285"/>
  <c r="G285"/>
  <c r="D286"/>
  <c r="F286"/>
  <c r="G286"/>
  <c r="D287"/>
  <c r="F287"/>
  <c r="D288"/>
  <c r="G288"/>
  <c r="D289"/>
  <c r="F289"/>
  <c r="G289"/>
  <c r="D290"/>
  <c r="F290"/>
  <c r="G283"/>
  <c r="E281"/>
  <c r="F281"/>
  <c r="G281"/>
  <c r="D281"/>
  <c r="D268"/>
  <c r="D269"/>
  <c r="D270"/>
  <c r="D271"/>
  <c r="F271"/>
  <c r="D272"/>
  <c r="G272"/>
  <c r="D273"/>
  <c r="D274"/>
  <c r="G274"/>
  <c r="E265"/>
  <c r="F265"/>
  <c r="G265"/>
  <c r="D265"/>
  <c r="D42" i="43"/>
  <c r="H35" i="1" s="1"/>
  <c r="D43" i="43"/>
  <c r="D23" i="19" s="1"/>
  <c r="D41" i="43"/>
  <c r="G33"/>
  <c r="G290" i="2" s="1"/>
  <c r="F33" i="43"/>
  <c r="E33"/>
  <c r="E290" i="2" s="1"/>
  <c r="D33" i="43"/>
  <c r="G32"/>
  <c r="F32"/>
  <c r="E32"/>
  <c r="E289" i="2" s="1"/>
  <c r="D32" i="43"/>
  <c r="G31"/>
  <c r="F31"/>
  <c r="F288" i="2" s="1"/>
  <c r="E31" i="43"/>
  <c r="E288" i="2" s="1"/>
  <c r="D31" i="43"/>
  <c r="G30"/>
  <c r="G287" i="2" s="1"/>
  <c r="F30" i="43"/>
  <c r="E30"/>
  <c r="E287" i="2" s="1"/>
  <c r="D30" i="43"/>
  <c r="G29"/>
  <c r="F29"/>
  <c r="E29"/>
  <c r="E286" i="2" s="1"/>
  <c r="D29" i="43"/>
  <c r="G28"/>
  <c r="F28"/>
  <c r="E28"/>
  <c r="E285" i="2" s="1"/>
  <c r="D28" i="43"/>
  <c r="G27"/>
  <c r="G284" i="2" s="1"/>
  <c r="F27" i="43"/>
  <c r="F284" i="2" s="1"/>
  <c r="E27" i="43"/>
  <c r="E284" i="2" s="1"/>
  <c r="D27" i="43"/>
  <c r="G26"/>
  <c r="F26"/>
  <c r="F283" i="2" s="1"/>
  <c r="E26" i="43"/>
  <c r="E283" i="2" s="1"/>
  <c r="D26" i="43"/>
  <c r="D283" i="2" s="1"/>
  <c r="G18" i="43"/>
  <c r="F18"/>
  <c r="F274" i="2" s="1"/>
  <c r="E18" i="43"/>
  <c r="E274" i="2" s="1"/>
  <c r="D18" i="43"/>
  <c r="G17"/>
  <c r="G273" i="2" s="1"/>
  <c r="F17" i="43"/>
  <c r="F273" i="2" s="1"/>
  <c r="E17" i="43"/>
  <c r="E273" i="2" s="1"/>
  <c r="D17" i="43"/>
  <c r="G16"/>
  <c r="F16"/>
  <c r="F272" i="2" s="1"/>
  <c r="E16" i="43"/>
  <c r="E272" i="2" s="1"/>
  <c r="D16" i="43"/>
  <c r="G15"/>
  <c r="G271" i="2" s="1"/>
  <c r="F15" i="43"/>
  <c r="E15"/>
  <c r="E271" i="2" s="1"/>
  <c r="D15" i="43"/>
  <c r="G14"/>
  <c r="G270" i="2" s="1"/>
  <c r="F14" i="43"/>
  <c r="F270" i="2" s="1"/>
  <c r="E14" i="43"/>
  <c r="E270" i="2" s="1"/>
  <c r="D14" i="43"/>
  <c r="G13"/>
  <c r="G269" i="2" s="1"/>
  <c r="F13" i="43"/>
  <c r="F269" i="2" s="1"/>
  <c r="E13" i="43"/>
  <c r="E269" i="2" s="1"/>
  <c r="D13" i="43"/>
  <c r="G12"/>
  <c r="G268" i="2" s="1"/>
  <c r="F12" i="43"/>
  <c r="F268" i="2" s="1"/>
  <c r="E12" i="43"/>
  <c r="E268" i="2" s="1"/>
  <c r="D12" i="43"/>
  <c r="G11"/>
  <c r="G267" i="2" s="1"/>
  <c r="F11" i="43"/>
  <c r="F267" i="2" s="1"/>
  <c r="E11" i="43"/>
  <c r="E267" i="2" s="1"/>
  <c r="D11" i="43"/>
  <c r="D267" i="2" s="1"/>
  <c r="M35" i="1" l="1"/>
  <c r="U35"/>
  <c r="V35"/>
  <c r="AC35"/>
  <c r="D25" i="19"/>
  <c r="AD35" i="1"/>
  <c r="N35"/>
  <c r="AG35"/>
  <c r="Y35"/>
  <c r="Q35"/>
  <c r="I35"/>
  <c r="AH35"/>
  <c r="Z35"/>
  <c r="R35"/>
  <c r="J35"/>
  <c r="AI35"/>
  <c r="AE35"/>
  <c r="AA35"/>
  <c r="W35"/>
  <c r="S35"/>
  <c r="O35"/>
  <c r="K35"/>
  <c r="G35"/>
  <c r="F35"/>
  <c r="AF35"/>
  <c r="AB35"/>
  <c r="X35"/>
  <c r="T35"/>
  <c r="P35"/>
  <c r="L35"/>
  <c r="C21" i="37" l="1"/>
  <c r="C20"/>
  <c r="D105" i="24"/>
  <c r="D104"/>
  <c r="D103"/>
  <c r="D102"/>
  <c r="C119" s="1"/>
  <c r="E17" i="35"/>
  <c r="D128" i="19"/>
  <c r="D123"/>
  <c r="D17" i="35" s="1"/>
  <c r="AI94" i="26"/>
  <c r="AH94"/>
  <c r="AG94"/>
  <c r="AF94"/>
  <c r="AE94"/>
  <c r="AD94"/>
  <c r="AC94"/>
  <c r="AB94"/>
  <c r="AA94"/>
  <c r="Z94"/>
  <c r="Y94"/>
  <c r="X94"/>
  <c r="W94"/>
  <c r="V94"/>
  <c r="U94"/>
  <c r="T94"/>
  <c r="S94"/>
  <c r="R94"/>
  <c r="Q94"/>
  <c r="P94"/>
  <c r="O94"/>
  <c r="N94"/>
  <c r="M94"/>
  <c r="L94"/>
  <c r="K94"/>
  <c r="J94"/>
  <c r="I94"/>
  <c r="H94"/>
  <c r="G94"/>
  <c r="F94"/>
  <c r="E94"/>
  <c r="AI70"/>
  <c r="AH70"/>
  <c r="AG70"/>
  <c r="AF70"/>
  <c r="AE70"/>
  <c r="AD70"/>
  <c r="AC70"/>
  <c r="AB70"/>
  <c r="AA70"/>
  <c r="Z70"/>
  <c r="Y70"/>
  <c r="X70"/>
  <c r="W70"/>
  <c r="V70"/>
  <c r="U70"/>
  <c r="T70"/>
  <c r="S70"/>
  <c r="R70"/>
  <c r="Q70"/>
  <c r="P70"/>
  <c r="O70"/>
  <c r="N70"/>
  <c r="M70"/>
  <c r="L70"/>
  <c r="K70"/>
  <c r="J70"/>
  <c r="I70"/>
  <c r="H70"/>
  <c r="G70"/>
  <c r="F70"/>
  <c r="E70"/>
  <c r="F88" i="24"/>
  <c r="G88"/>
  <c r="G95" s="1"/>
  <c r="G18" s="1"/>
  <c r="H88"/>
  <c r="I88"/>
  <c r="J88"/>
  <c r="K88"/>
  <c r="L88"/>
  <c r="M88"/>
  <c r="N88"/>
  <c r="O88"/>
  <c r="P88"/>
  <c r="Q88"/>
  <c r="R88"/>
  <c r="S88"/>
  <c r="T88"/>
  <c r="U88"/>
  <c r="V88"/>
  <c r="W88"/>
  <c r="X88"/>
  <c r="Y88"/>
  <c r="Z88"/>
  <c r="AA88"/>
  <c r="AB88"/>
  <c r="AC88"/>
  <c r="AD88"/>
  <c r="AE88"/>
  <c r="AF88"/>
  <c r="AG88"/>
  <c r="AH88"/>
  <c r="AI88"/>
  <c r="D47"/>
  <c r="D46"/>
  <c r="D45"/>
  <c r="D44"/>
  <c r="D37"/>
  <c r="D35"/>
  <c r="D36"/>
  <c r="F29"/>
  <c r="G29"/>
  <c r="H29"/>
  <c r="H35" s="1"/>
  <c r="H8" s="1"/>
  <c r="I29"/>
  <c r="I36" s="1"/>
  <c r="I9" s="1"/>
  <c r="J29"/>
  <c r="K29"/>
  <c r="K37" s="1"/>
  <c r="K10" s="1"/>
  <c r="L29"/>
  <c r="L35" s="1"/>
  <c r="L8" s="1"/>
  <c r="M29"/>
  <c r="M36" s="1"/>
  <c r="N29"/>
  <c r="O29"/>
  <c r="O37" s="1"/>
  <c r="O10" s="1"/>
  <c r="P29"/>
  <c r="P35" s="1"/>
  <c r="P8" s="1"/>
  <c r="Q29"/>
  <c r="Q36" s="1"/>
  <c r="R29"/>
  <c r="S29"/>
  <c r="T29"/>
  <c r="T35" s="1"/>
  <c r="T8" s="1"/>
  <c r="U29"/>
  <c r="U36" s="1"/>
  <c r="V29"/>
  <c r="W29"/>
  <c r="X29"/>
  <c r="X35" s="1"/>
  <c r="X8" s="1"/>
  <c r="Y29"/>
  <c r="Y36" s="1"/>
  <c r="Y9" s="1"/>
  <c r="Z29"/>
  <c r="AA29"/>
  <c r="AA37" s="1"/>
  <c r="AA10" s="1"/>
  <c r="AB29"/>
  <c r="AB35" s="1"/>
  <c r="AB8" s="1"/>
  <c r="AC29"/>
  <c r="AC36" s="1"/>
  <c r="AD29"/>
  <c r="AE29"/>
  <c r="AE37" s="1"/>
  <c r="AE10" s="1"/>
  <c r="AF29"/>
  <c r="AF35" s="1"/>
  <c r="AF8" s="1"/>
  <c r="AG29"/>
  <c r="AG36" s="1"/>
  <c r="AH29"/>
  <c r="AI29"/>
  <c r="AI97"/>
  <c r="AH97"/>
  <c r="AG97"/>
  <c r="AF97"/>
  <c r="AE97"/>
  <c r="AD97"/>
  <c r="AC97"/>
  <c r="AB97"/>
  <c r="AA97"/>
  <c r="Z97"/>
  <c r="Y97"/>
  <c r="X97"/>
  <c r="W97"/>
  <c r="V97"/>
  <c r="U97"/>
  <c r="T97"/>
  <c r="S97"/>
  <c r="R97"/>
  <c r="Q97"/>
  <c r="P97"/>
  <c r="O97"/>
  <c r="N97"/>
  <c r="M97"/>
  <c r="L97"/>
  <c r="K97"/>
  <c r="J97"/>
  <c r="I97"/>
  <c r="H97"/>
  <c r="F95"/>
  <c r="F18" s="1"/>
  <c r="D95"/>
  <c r="N95" s="1"/>
  <c r="N18" s="1"/>
  <c r="J94"/>
  <c r="J78" i="26" s="1"/>
  <c r="J31" s="1"/>
  <c r="D94" i="24"/>
  <c r="AH94" s="1"/>
  <c r="AH78" i="26" s="1"/>
  <c r="AH31" s="1"/>
  <c r="R93" i="24"/>
  <c r="R16" s="1"/>
  <c r="J93"/>
  <c r="J16" s="1"/>
  <c r="D93"/>
  <c r="AD93"/>
  <c r="AD16" s="1"/>
  <c r="AB95"/>
  <c r="AB18" s="1"/>
  <c r="V93"/>
  <c r="V16" s="1"/>
  <c r="T95"/>
  <c r="T18" s="1"/>
  <c r="L95"/>
  <c r="L18" s="1"/>
  <c r="J95"/>
  <c r="J18" s="1"/>
  <c r="AI39"/>
  <c r="AH39"/>
  <c r="AG39"/>
  <c r="AF39"/>
  <c r="AE39"/>
  <c r="AD39"/>
  <c r="AC39"/>
  <c r="AB39"/>
  <c r="AA39"/>
  <c r="Z39"/>
  <c r="Y39"/>
  <c r="X39"/>
  <c r="W39"/>
  <c r="V39"/>
  <c r="U39"/>
  <c r="T39"/>
  <c r="S39"/>
  <c r="R39"/>
  <c r="Q39"/>
  <c r="P39"/>
  <c r="O39"/>
  <c r="N39"/>
  <c r="M39"/>
  <c r="L39"/>
  <c r="K39"/>
  <c r="J39"/>
  <c r="I39"/>
  <c r="H39"/>
  <c r="D112" i="19"/>
  <c r="D101" i="24" s="1"/>
  <c r="D106" s="1"/>
  <c r="D99" i="19"/>
  <c r="D43" i="24" s="1"/>
  <c r="E7" i="35"/>
  <c r="D7"/>
  <c r="D88" i="19"/>
  <c r="D80"/>
  <c r="J15" i="23"/>
  <c r="F74"/>
  <c r="F32" s="1"/>
  <c r="G74"/>
  <c r="G83" i="26" s="1"/>
  <c r="H74" i="23"/>
  <c r="H83" i="26" s="1"/>
  <c r="I74" i="23"/>
  <c r="J74"/>
  <c r="K74"/>
  <c r="K83" i="26" s="1"/>
  <c r="L74" i="23"/>
  <c r="L83" i="26" s="1"/>
  <c r="M74" i="23"/>
  <c r="N74"/>
  <c r="O74"/>
  <c r="O83" i="26" s="1"/>
  <c r="P74" i="23"/>
  <c r="P83" i="26" s="1"/>
  <c r="Q74" i="23"/>
  <c r="R74"/>
  <c r="S74"/>
  <c r="S83" i="26" s="1"/>
  <c r="T74" i="23"/>
  <c r="T83" i="26" s="1"/>
  <c r="U74" i="23"/>
  <c r="V74"/>
  <c r="V32" s="1"/>
  <c r="W74"/>
  <c r="W83" i="26" s="1"/>
  <c r="X74" i="23"/>
  <c r="Y74"/>
  <c r="Z74"/>
  <c r="AA74"/>
  <c r="AA83" i="26" s="1"/>
  <c r="AB74" i="23"/>
  <c r="AB83" i="26" s="1"/>
  <c r="AC74" i="23"/>
  <c r="AD74"/>
  <c r="AE74"/>
  <c r="AE83" i="26" s="1"/>
  <c r="AF74" i="23"/>
  <c r="AF83" i="26" s="1"/>
  <c r="AG74" i="23"/>
  <c r="AH74"/>
  <c r="AI74"/>
  <c r="AI83" i="26" s="1"/>
  <c r="B78" i="23"/>
  <c r="B56"/>
  <c r="F52"/>
  <c r="F59" i="26" s="1"/>
  <c r="G52" i="23"/>
  <c r="H52"/>
  <c r="I52"/>
  <c r="I15" s="1"/>
  <c r="J52"/>
  <c r="J59" i="26" s="1"/>
  <c r="K52" i="23"/>
  <c r="L52"/>
  <c r="M52"/>
  <c r="N52"/>
  <c r="N15" s="1"/>
  <c r="O52"/>
  <c r="P52"/>
  <c r="Q52"/>
  <c r="R52"/>
  <c r="R59" i="26" s="1"/>
  <c r="S52" i="23"/>
  <c r="S15" s="1"/>
  <c r="T52"/>
  <c r="U52"/>
  <c r="V52"/>
  <c r="V59" i="26" s="1"/>
  <c r="W52" i="23"/>
  <c r="X52"/>
  <c r="Y52"/>
  <c r="Y15" s="1"/>
  <c r="Z52"/>
  <c r="Z59" i="26" s="1"/>
  <c r="AA52" i="23"/>
  <c r="AB52"/>
  <c r="AC52"/>
  <c r="AC15" s="1"/>
  <c r="AD52"/>
  <c r="AD59" i="26" s="1"/>
  <c r="AE52" i="23"/>
  <c r="AF52"/>
  <c r="AG52"/>
  <c r="AG15" s="1"/>
  <c r="AH52"/>
  <c r="AH59" i="26" s="1"/>
  <c r="AI52" i="23"/>
  <c r="AI83"/>
  <c r="AH83"/>
  <c r="AG83"/>
  <c r="AF83"/>
  <c r="AE83"/>
  <c r="AD83"/>
  <c r="AC83"/>
  <c r="AB83"/>
  <c r="AA83"/>
  <c r="Z83"/>
  <c r="Y83"/>
  <c r="X83"/>
  <c r="W83"/>
  <c r="V83"/>
  <c r="U83"/>
  <c r="T83"/>
  <c r="S83"/>
  <c r="R83"/>
  <c r="Q83"/>
  <c r="P83"/>
  <c r="O83"/>
  <c r="N83"/>
  <c r="M83"/>
  <c r="L83"/>
  <c r="K83"/>
  <c r="J83"/>
  <c r="I83"/>
  <c r="H83"/>
  <c r="G83"/>
  <c r="F83"/>
  <c r="E83"/>
  <c r="AI61"/>
  <c r="AH61"/>
  <c r="AG61"/>
  <c r="AF61"/>
  <c r="AE61"/>
  <c r="AD61"/>
  <c r="AC61"/>
  <c r="AB61"/>
  <c r="AA61"/>
  <c r="Z61"/>
  <c r="Y61"/>
  <c r="X61"/>
  <c r="W61"/>
  <c r="V61"/>
  <c r="U61"/>
  <c r="T61"/>
  <c r="S61"/>
  <c r="R61"/>
  <c r="Q61"/>
  <c r="P61"/>
  <c r="O61"/>
  <c r="N61"/>
  <c r="M61"/>
  <c r="L61"/>
  <c r="K61"/>
  <c r="J61"/>
  <c r="I61"/>
  <c r="H61"/>
  <c r="G61"/>
  <c r="F61"/>
  <c r="E61"/>
  <c r="F88" i="22"/>
  <c r="G88"/>
  <c r="H88"/>
  <c r="I88"/>
  <c r="J88"/>
  <c r="K88"/>
  <c r="L88"/>
  <c r="M88"/>
  <c r="N88"/>
  <c r="O88"/>
  <c r="P88"/>
  <c r="Q88"/>
  <c r="R88"/>
  <c r="S88"/>
  <c r="T88"/>
  <c r="U88"/>
  <c r="V88"/>
  <c r="W88"/>
  <c r="X88"/>
  <c r="Y88"/>
  <c r="Z88"/>
  <c r="AA88"/>
  <c r="AB88"/>
  <c r="AC88"/>
  <c r="AD88"/>
  <c r="AE88"/>
  <c r="AF88"/>
  <c r="AG88"/>
  <c r="AH88"/>
  <c r="AI88"/>
  <c r="E88"/>
  <c r="D84"/>
  <c r="D83"/>
  <c r="E83" s="1"/>
  <c r="F50"/>
  <c r="G50"/>
  <c r="H50"/>
  <c r="I50"/>
  <c r="J50"/>
  <c r="K50"/>
  <c r="L50"/>
  <c r="M50"/>
  <c r="N50"/>
  <c r="O50"/>
  <c r="P50"/>
  <c r="Q50"/>
  <c r="R50"/>
  <c r="S50"/>
  <c r="T50"/>
  <c r="U50"/>
  <c r="V50"/>
  <c r="W50"/>
  <c r="X50"/>
  <c r="Y50"/>
  <c r="Z50"/>
  <c r="AA50"/>
  <c r="AB50"/>
  <c r="AC50"/>
  <c r="AD50"/>
  <c r="AE50"/>
  <c r="AF50"/>
  <c r="AG50"/>
  <c r="AH50"/>
  <c r="AI50"/>
  <c r="E50"/>
  <c r="F33"/>
  <c r="G33"/>
  <c r="H33"/>
  <c r="I33"/>
  <c r="J33"/>
  <c r="K33"/>
  <c r="L33"/>
  <c r="M33"/>
  <c r="N33"/>
  <c r="O33"/>
  <c r="P33"/>
  <c r="Q33"/>
  <c r="R33"/>
  <c r="S33"/>
  <c r="T33"/>
  <c r="U33"/>
  <c r="V33"/>
  <c r="W33"/>
  <c r="X33"/>
  <c r="Y33"/>
  <c r="Z33"/>
  <c r="AA33"/>
  <c r="AB33"/>
  <c r="AC33"/>
  <c r="AD33"/>
  <c r="AE33"/>
  <c r="AF33"/>
  <c r="AG33"/>
  <c r="AH33"/>
  <c r="AI33"/>
  <c r="E33"/>
  <c r="D46"/>
  <c r="E46" s="1"/>
  <c r="D45"/>
  <c r="E45" s="1"/>
  <c r="D43"/>
  <c r="E43" s="1"/>
  <c r="D42"/>
  <c r="E42" s="1"/>
  <c r="E84"/>
  <c r="D107" i="21"/>
  <c r="D134" s="1"/>
  <c r="D108"/>
  <c r="D135" s="1"/>
  <c r="D106"/>
  <c r="D133" s="1"/>
  <c r="F101"/>
  <c r="G101"/>
  <c r="H101"/>
  <c r="I101"/>
  <c r="J101"/>
  <c r="K101"/>
  <c r="L101"/>
  <c r="M101"/>
  <c r="N101"/>
  <c r="O101"/>
  <c r="P101"/>
  <c r="Q101"/>
  <c r="R101"/>
  <c r="S101"/>
  <c r="T101"/>
  <c r="U101"/>
  <c r="V101"/>
  <c r="W101"/>
  <c r="X101"/>
  <c r="Y101"/>
  <c r="Z101"/>
  <c r="AA101"/>
  <c r="AB101"/>
  <c r="AC101"/>
  <c r="AD101"/>
  <c r="AE101"/>
  <c r="AF101"/>
  <c r="AG101"/>
  <c r="AH101"/>
  <c r="AI101"/>
  <c r="E101"/>
  <c r="D97"/>
  <c r="E97" s="1"/>
  <c r="D96"/>
  <c r="E96" s="1"/>
  <c r="D61"/>
  <c r="D70" s="1"/>
  <c r="D62"/>
  <c r="D71" s="1"/>
  <c r="D60"/>
  <c r="F55"/>
  <c r="G55"/>
  <c r="H55"/>
  <c r="I55"/>
  <c r="J55"/>
  <c r="K55"/>
  <c r="L55"/>
  <c r="M55"/>
  <c r="N55"/>
  <c r="O55"/>
  <c r="P55"/>
  <c r="Q55"/>
  <c r="R55"/>
  <c r="S55"/>
  <c r="T55"/>
  <c r="U55"/>
  <c r="V55"/>
  <c r="W55"/>
  <c r="X55"/>
  <c r="Y55"/>
  <c r="Z55"/>
  <c r="AA55"/>
  <c r="AB55"/>
  <c r="AC55"/>
  <c r="AD55"/>
  <c r="AE55"/>
  <c r="AF55"/>
  <c r="AG55"/>
  <c r="AH55"/>
  <c r="AI55"/>
  <c r="E55"/>
  <c r="E68" s="1"/>
  <c r="E8" s="1"/>
  <c r="AI42"/>
  <c r="F42"/>
  <c r="G42"/>
  <c r="H42"/>
  <c r="I42"/>
  <c r="J42"/>
  <c r="K42"/>
  <c r="L42"/>
  <c r="M42"/>
  <c r="N42"/>
  <c r="O42"/>
  <c r="P42"/>
  <c r="Q42"/>
  <c r="R42"/>
  <c r="S42"/>
  <c r="T42"/>
  <c r="U42"/>
  <c r="V42"/>
  <c r="W42"/>
  <c r="X42"/>
  <c r="Y42"/>
  <c r="Z42"/>
  <c r="AA42"/>
  <c r="AB42"/>
  <c r="AC42"/>
  <c r="AD42"/>
  <c r="AE42"/>
  <c r="AF42"/>
  <c r="AG42"/>
  <c r="AH42"/>
  <c r="E42"/>
  <c r="E51"/>
  <c r="E50"/>
  <c r="F25" i="20"/>
  <c r="G25"/>
  <c r="H25"/>
  <c r="I25"/>
  <c r="J25"/>
  <c r="K25"/>
  <c r="L25"/>
  <c r="M25"/>
  <c r="N25"/>
  <c r="O25"/>
  <c r="P25"/>
  <c r="Q25"/>
  <c r="R25"/>
  <c r="S25"/>
  <c r="T25"/>
  <c r="U25"/>
  <c r="V25"/>
  <c r="W25"/>
  <c r="X25"/>
  <c r="Y25"/>
  <c r="Z25"/>
  <c r="AA25"/>
  <c r="AB25"/>
  <c r="AC25"/>
  <c r="AD25"/>
  <c r="AE25"/>
  <c r="AF25"/>
  <c r="AG25"/>
  <c r="AH25"/>
  <c r="AI25"/>
  <c r="F29"/>
  <c r="G29"/>
  <c r="H29"/>
  <c r="I29"/>
  <c r="J29"/>
  <c r="K29"/>
  <c r="L29"/>
  <c r="M29"/>
  <c r="N29"/>
  <c r="O29"/>
  <c r="P29"/>
  <c r="Q29"/>
  <c r="R29"/>
  <c r="S29"/>
  <c r="T29"/>
  <c r="U29"/>
  <c r="V29"/>
  <c r="W29"/>
  <c r="X29"/>
  <c r="Y29"/>
  <c r="Z29"/>
  <c r="AA29"/>
  <c r="AB29"/>
  <c r="AC29"/>
  <c r="AD29"/>
  <c r="AE29"/>
  <c r="AF29"/>
  <c r="AG29"/>
  <c r="AH29"/>
  <c r="AI29"/>
  <c r="F33"/>
  <c r="G33"/>
  <c r="H33"/>
  <c r="I33"/>
  <c r="J33"/>
  <c r="K33"/>
  <c r="L33"/>
  <c r="M33"/>
  <c r="N33"/>
  <c r="O33"/>
  <c r="P33"/>
  <c r="Q33"/>
  <c r="R33"/>
  <c r="S33"/>
  <c r="T33"/>
  <c r="U33"/>
  <c r="V33"/>
  <c r="W33"/>
  <c r="X33"/>
  <c r="Y33"/>
  <c r="Z33"/>
  <c r="AA33"/>
  <c r="AB33"/>
  <c r="AC33"/>
  <c r="AD33"/>
  <c r="AE33"/>
  <c r="AF33"/>
  <c r="AG33"/>
  <c r="AH33"/>
  <c r="AI33"/>
  <c r="F12"/>
  <c r="G12"/>
  <c r="H12"/>
  <c r="I12"/>
  <c r="J12"/>
  <c r="K12"/>
  <c r="L12"/>
  <c r="M12"/>
  <c r="N12"/>
  <c r="O12"/>
  <c r="P12"/>
  <c r="Q12"/>
  <c r="R12"/>
  <c r="S12"/>
  <c r="T12"/>
  <c r="U12"/>
  <c r="V12"/>
  <c r="W12"/>
  <c r="X12"/>
  <c r="Y12"/>
  <c r="Z12"/>
  <c r="AA12"/>
  <c r="AB12"/>
  <c r="AC12"/>
  <c r="AD12"/>
  <c r="AE12"/>
  <c r="AF12"/>
  <c r="AG12"/>
  <c r="AH12"/>
  <c r="AI12"/>
  <c r="E25"/>
  <c r="F8"/>
  <c r="G8"/>
  <c r="H8"/>
  <c r="I8"/>
  <c r="J8"/>
  <c r="K8"/>
  <c r="L8"/>
  <c r="M8"/>
  <c r="N8"/>
  <c r="O8"/>
  <c r="P8"/>
  <c r="Q8"/>
  <c r="R8"/>
  <c r="S8"/>
  <c r="T8"/>
  <c r="U8"/>
  <c r="V8"/>
  <c r="W8"/>
  <c r="X8"/>
  <c r="Y8"/>
  <c r="Z8"/>
  <c r="AA8"/>
  <c r="AB8"/>
  <c r="AC8"/>
  <c r="AD8"/>
  <c r="AE8"/>
  <c r="AF8"/>
  <c r="AG8"/>
  <c r="AH8"/>
  <c r="AI8"/>
  <c r="F16"/>
  <c r="G16"/>
  <c r="H16"/>
  <c r="I16"/>
  <c r="J16"/>
  <c r="K16"/>
  <c r="L16"/>
  <c r="M16"/>
  <c r="N16"/>
  <c r="O16"/>
  <c r="P16"/>
  <c r="Q16"/>
  <c r="R16"/>
  <c r="S16"/>
  <c r="T16"/>
  <c r="U16"/>
  <c r="V16"/>
  <c r="W16"/>
  <c r="X16"/>
  <c r="Y16"/>
  <c r="Z16"/>
  <c r="AA16"/>
  <c r="AB16"/>
  <c r="AC16"/>
  <c r="AD16"/>
  <c r="AE16"/>
  <c r="AF16"/>
  <c r="AG16"/>
  <c r="AH16"/>
  <c r="AI16"/>
  <c r="E8"/>
  <c r="E98"/>
  <c r="E107" s="1"/>
  <c r="D82"/>
  <c r="D83"/>
  <c r="D92" s="1"/>
  <c r="D81"/>
  <c r="D99" s="1"/>
  <c r="E61"/>
  <c r="E12" s="1"/>
  <c r="D47"/>
  <c r="D55" s="1"/>
  <c r="S55" s="1"/>
  <c r="S10" s="1"/>
  <c r="D48"/>
  <c r="D46"/>
  <c r="D62" s="1"/>
  <c r="AI107"/>
  <c r="AH107"/>
  <c r="AG107"/>
  <c r="AF107"/>
  <c r="AE107"/>
  <c r="AD107"/>
  <c r="AC107"/>
  <c r="AB107"/>
  <c r="AA107"/>
  <c r="Z107"/>
  <c r="Y107"/>
  <c r="X107"/>
  <c r="W107"/>
  <c r="V107"/>
  <c r="U107"/>
  <c r="T107"/>
  <c r="S107"/>
  <c r="R107"/>
  <c r="Q107"/>
  <c r="P107"/>
  <c r="O107"/>
  <c r="N107"/>
  <c r="M107"/>
  <c r="L107"/>
  <c r="K107"/>
  <c r="J107"/>
  <c r="I107"/>
  <c r="H107"/>
  <c r="G107"/>
  <c r="F107"/>
  <c r="AH69"/>
  <c r="AG69"/>
  <c r="AF69"/>
  <c r="AE69"/>
  <c r="AD69"/>
  <c r="AC69"/>
  <c r="AB69"/>
  <c r="AA69"/>
  <c r="Z69"/>
  <c r="Y69"/>
  <c r="X69"/>
  <c r="W69"/>
  <c r="V69"/>
  <c r="U69"/>
  <c r="T69"/>
  <c r="S69"/>
  <c r="R69"/>
  <c r="Q69"/>
  <c r="P69"/>
  <c r="O69"/>
  <c r="N69"/>
  <c r="M69"/>
  <c r="L69"/>
  <c r="K69"/>
  <c r="J69"/>
  <c r="I69"/>
  <c r="H69"/>
  <c r="G69"/>
  <c r="F69"/>
  <c r="AI69"/>
  <c r="F9" i="1"/>
  <c r="G9"/>
  <c r="H9"/>
  <c r="I9"/>
  <c r="J9"/>
  <c r="K9"/>
  <c r="L9"/>
  <c r="M9"/>
  <c r="N9"/>
  <c r="O9"/>
  <c r="P9"/>
  <c r="Q9"/>
  <c r="R9"/>
  <c r="S9"/>
  <c r="T9"/>
  <c r="U9"/>
  <c r="V9"/>
  <c r="W9"/>
  <c r="X9"/>
  <c r="Y9"/>
  <c r="Z9"/>
  <c r="AA9"/>
  <c r="AB9"/>
  <c r="AC9"/>
  <c r="AD9"/>
  <c r="AE9"/>
  <c r="AF9"/>
  <c r="AG9"/>
  <c r="AH9"/>
  <c r="AI9"/>
  <c r="F13"/>
  <c r="G13"/>
  <c r="H13"/>
  <c r="I13"/>
  <c r="J13"/>
  <c r="K13"/>
  <c r="L13"/>
  <c r="M13"/>
  <c r="N13"/>
  <c r="O13"/>
  <c r="P13"/>
  <c r="Q13"/>
  <c r="R13"/>
  <c r="S13"/>
  <c r="T13"/>
  <c r="U13"/>
  <c r="V13"/>
  <c r="W13"/>
  <c r="X13"/>
  <c r="Y13"/>
  <c r="Z13"/>
  <c r="AA13"/>
  <c r="AB13"/>
  <c r="AC13"/>
  <c r="AD13"/>
  <c r="AE13"/>
  <c r="AF13"/>
  <c r="AG13"/>
  <c r="AH13"/>
  <c r="AI13"/>
  <c r="F14"/>
  <c r="G14"/>
  <c r="H14"/>
  <c r="I14"/>
  <c r="J14"/>
  <c r="K14"/>
  <c r="L14"/>
  <c r="M14"/>
  <c r="N14"/>
  <c r="O14"/>
  <c r="P14"/>
  <c r="Q14"/>
  <c r="R14"/>
  <c r="S14"/>
  <c r="T14"/>
  <c r="U14"/>
  <c r="V14"/>
  <c r="W14"/>
  <c r="X14"/>
  <c r="Y14"/>
  <c r="Z14"/>
  <c r="AA14"/>
  <c r="AB14"/>
  <c r="AC14"/>
  <c r="AD14"/>
  <c r="AE14"/>
  <c r="AF14"/>
  <c r="AG14"/>
  <c r="AH14"/>
  <c r="AI14"/>
  <c r="E13"/>
  <c r="E14"/>
  <c r="E9"/>
  <c r="J33"/>
  <c r="M33" s="1"/>
  <c r="J34"/>
  <c r="I34" s="1"/>
  <c r="S93" i="24" l="1"/>
  <c r="S16" s="1"/>
  <c r="AA36"/>
  <c r="AA54" i="26" s="1"/>
  <c r="AA11" s="1"/>
  <c r="AF95" i="24"/>
  <c r="AF18" s="1"/>
  <c r="P95"/>
  <c r="P18" s="1"/>
  <c r="H95"/>
  <c r="H18" s="1"/>
  <c r="R95"/>
  <c r="R18" s="1"/>
  <c r="Z95"/>
  <c r="Z18" s="1"/>
  <c r="AI93"/>
  <c r="AI16" s="1"/>
  <c r="Z94"/>
  <c r="Z78" i="26" s="1"/>
  <c r="Z31" s="1"/>
  <c r="AG95" i="24"/>
  <c r="AG18" s="1"/>
  <c r="AC95"/>
  <c r="AC18" s="1"/>
  <c r="Y95"/>
  <c r="Y18" s="1"/>
  <c r="U95"/>
  <c r="U18" s="1"/>
  <c r="Q95"/>
  <c r="Q18" s="1"/>
  <c r="M95"/>
  <c r="M18" s="1"/>
  <c r="I95"/>
  <c r="I18" s="1"/>
  <c r="F93"/>
  <c r="F16" s="1"/>
  <c r="N93"/>
  <c r="N16" s="1"/>
  <c r="X95"/>
  <c r="X18" s="1"/>
  <c r="AH95"/>
  <c r="AH18" s="1"/>
  <c r="AH93"/>
  <c r="AH16" s="1"/>
  <c r="R94"/>
  <c r="R78" i="26" s="1"/>
  <c r="R31" s="1"/>
  <c r="AD95" i="24"/>
  <c r="AD18" s="1"/>
  <c r="Z15" i="23"/>
  <c r="I37" i="24"/>
  <c r="I10" s="1"/>
  <c r="AI36"/>
  <c r="W36"/>
  <c r="W54" i="26" s="1"/>
  <c r="W11" s="1"/>
  <c r="S36" i="24"/>
  <c r="S9" s="1"/>
  <c r="G36"/>
  <c r="G54" i="26" s="1"/>
  <c r="G11" s="1"/>
  <c r="G35" i="24"/>
  <c r="G8" s="1"/>
  <c r="N59" i="26"/>
  <c r="N16" s="1"/>
  <c r="E96" i="22"/>
  <c r="E23" s="1"/>
  <c r="Y37" i="24"/>
  <c r="Y10" s="1"/>
  <c r="K36"/>
  <c r="K9" s="1"/>
  <c r="I35"/>
  <c r="I8" s="1"/>
  <c r="AD15" i="23"/>
  <c r="AI37" i="24"/>
  <c r="AI10" s="1"/>
  <c r="S37"/>
  <c r="S10" s="1"/>
  <c r="AE36"/>
  <c r="AE9" s="1"/>
  <c r="O36"/>
  <c r="O9" s="1"/>
  <c r="AC35"/>
  <c r="AC8" s="1"/>
  <c r="M35"/>
  <c r="M8" s="1"/>
  <c r="Y59" i="26"/>
  <c r="AG37" i="24"/>
  <c r="AG10" s="1"/>
  <c r="Q37"/>
  <c r="Q10" s="1"/>
  <c r="Y35"/>
  <c r="Y8" s="1"/>
  <c r="AH15" i="23"/>
  <c r="R15"/>
  <c r="T32"/>
  <c r="AC37" i="24"/>
  <c r="AC10" s="1"/>
  <c r="U37"/>
  <c r="U10" s="1"/>
  <c r="M37"/>
  <c r="M10" s="1"/>
  <c r="AG35"/>
  <c r="AG8" s="1"/>
  <c r="Q35"/>
  <c r="Q8" s="1"/>
  <c r="V15" i="23"/>
  <c r="F15"/>
  <c r="W37" i="24"/>
  <c r="W10" s="1"/>
  <c r="G37"/>
  <c r="G10" s="1"/>
  <c r="U35"/>
  <c r="U8" s="1"/>
  <c r="V83" i="26"/>
  <c r="V36" s="1"/>
  <c r="Z93" i="24"/>
  <c r="Z16" s="1"/>
  <c r="V95"/>
  <c r="V18" s="1"/>
  <c r="AI94"/>
  <c r="AI78" i="26" s="1"/>
  <c r="AI31" s="1"/>
  <c r="AE95" i="24"/>
  <c r="AE18" s="1"/>
  <c r="AA93"/>
  <c r="AA16" s="1"/>
  <c r="W93"/>
  <c r="W16" s="1"/>
  <c r="S94"/>
  <c r="S78" i="26" s="1"/>
  <c r="S31" s="1"/>
  <c r="O95" i="24"/>
  <c r="O18" s="1"/>
  <c r="K93"/>
  <c r="K16" s="1"/>
  <c r="G93"/>
  <c r="G16" s="1"/>
  <c r="E88"/>
  <c r="E95" s="1"/>
  <c r="E18" s="1"/>
  <c r="E74" i="23"/>
  <c r="AB59" i="26"/>
  <c r="AB15" i="23"/>
  <c r="L59" i="26"/>
  <c r="L15" i="23"/>
  <c r="M9" i="24"/>
  <c r="AI59" i="26"/>
  <c r="AI15" i="23"/>
  <c r="AE59" i="26"/>
  <c r="AE15" i="23"/>
  <c r="AA59" i="26"/>
  <c r="AA15" i="23"/>
  <c r="W59" i="26"/>
  <c r="W15" i="23"/>
  <c r="O59" i="26"/>
  <c r="O15" i="23"/>
  <c r="K59" i="26"/>
  <c r="K15" i="23"/>
  <c r="G59" i="26"/>
  <c r="G15" i="23"/>
  <c r="AH83" i="26"/>
  <c r="AH32" i="23"/>
  <c r="AD83" i="26"/>
  <c r="AD32" i="23"/>
  <c r="Z32"/>
  <c r="Z83" i="26"/>
  <c r="R83"/>
  <c r="R32" i="23"/>
  <c r="N83" i="26"/>
  <c r="N32" i="23"/>
  <c r="J32"/>
  <c r="J83" i="26"/>
  <c r="Z17" i="24"/>
  <c r="AA9"/>
  <c r="K54" i="26"/>
  <c r="K11" s="1"/>
  <c r="AF32" i="23"/>
  <c r="P32"/>
  <c r="S59" i="26"/>
  <c r="F83"/>
  <c r="AF59"/>
  <c r="AF15" i="23"/>
  <c r="T59" i="26"/>
  <c r="T15" i="23"/>
  <c r="H59" i="26"/>
  <c r="H15" i="23"/>
  <c r="AG9" i="24"/>
  <c r="Q9"/>
  <c r="U15" i="23"/>
  <c r="U59" i="26"/>
  <c r="Q15" i="23"/>
  <c r="Q59" i="26"/>
  <c r="M59"/>
  <c r="M15" i="23"/>
  <c r="AF65" i="28"/>
  <c r="AF30" s="1"/>
  <c r="AF36" i="26"/>
  <c r="AB65" i="28"/>
  <c r="AB30" s="1"/>
  <c r="AB36" i="26"/>
  <c r="X83"/>
  <c r="T36"/>
  <c r="T65" i="28"/>
  <c r="T30" s="1"/>
  <c r="P65"/>
  <c r="P30" s="1"/>
  <c r="P36" i="26"/>
  <c r="L65" i="28"/>
  <c r="L30" s="1"/>
  <c r="L36" i="26"/>
  <c r="H65" i="28"/>
  <c r="H30" s="1"/>
  <c r="H36" i="26"/>
  <c r="AH36" i="24"/>
  <c r="AH35"/>
  <c r="AH8" s="1"/>
  <c r="AH37"/>
  <c r="AH10" s="1"/>
  <c r="AD36"/>
  <c r="AD35"/>
  <c r="AD8" s="1"/>
  <c r="AD37"/>
  <c r="AD10" s="1"/>
  <c r="Z36"/>
  <c r="Z35"/>
  <c r="Z8" s="1"/>
  <c r="Z37"/>
  <c r="Z10" s="1"/>
  <c r="V36"/>
  <c r="V35"/>
  <c r="V8" s="1"/>
  <c r="V37"/>
  <c r="V10" s="1"/>
  <c r="R36"/>
  <c r="R35"/>
  <c r="R8" s="1"/>
  <c r="R37"/>
  <c r="R10" s="1"/>
  <c r="N36"/>
  <c r="N35"/>
  <c r="N8" s="1"/>
  <c r="N37"/>
  <c r="N10" s="1"/>
  <c r="J36"/>
  <c r="J35"/>
  <c r="J8" s="1"/>
  <c r="J37"/>
  <c r="J10" s="1"/>
  <c r="F36"/>
  <c r="F38" s="1"/>
  <c r="F35"/>
  <c r="F8" s="1"/>
  <c r="F37"/>
  <c r="F10" s="1"/>
  <c r="AI9"/>
  <c r="S54" i="26"/>
  <c r="S11" s="1"/>
  <c r="X32" i="23"/>
  <c r="H32"/>
  <c r="AC59" i="26"/>
  <c r="I59"/>
  <c r="AE54"/>
  <c r="AE11" s="1"/>
  <c r="X59"/>
  <c r="X15" i="23"/>
  <c r="P59" i="26"/>
  <c r="P15" i="23"/>
  <c r="AC54" i="26"/>
  <c r="AC11" s="1"/>
  <c r="AC9" i="24"/>
  <c r="U54" i="26"/>
  <c r="U9" i="24"/>
  <c r="Y16" i="26"/>
  <c r="Y49" i="28"/>
  <c r="AH49"/>
  <c r="AH13" s="1"/>
  <c r="AH16" i="26"/>
  <c r="AD49" i="28"/>
  <c r="AD13" s="1"/>
  <c r="AD16" i="26"/>
  <c r="Z49" i="28"/>
  <c r="Z13" s="1"/>
  <c r="Z16" i="26"/>
  <c r="V49" i="28"/>
  <c r="V13" s="1"/>
  <c r="V16" i="26"/>
  <c r="R49" i="28"/>
  <c r="R13" s="1"/>
  <c r="R16" i="26"/>
  <c r="J49" i="28"/>
  <c r="J13" s="1"/>
  <c r="J16" i="26"/>
  <c r="F49" i="28"/>
  <c r="F13" s="1"/>
  <c r="F16" i="26"/>
  <c r="AG83"/>
  <c r="AG32" i="23"/>
  <c r="AC83" i="26"/>
  <c r="AC32" i="23"/>
  <c r="Y83" i="26"/>
  <c r="Y32" i="23"/>
  <c r="U83" i="26"/>
  <c r="U32" i="23"/>
  <c r="Q83" i="26"/>
  <c r="Q32" i="23"/>
  <c r="M83" i="26"/>
  <c r="M32" i="23"/>
  <c r="I83" i="26"/>
  <c r="I32" i="23"/>
  <c r="W9" i="24"/>
  <c r="G9"/>
  <c r="N49" i="28"/>
  <c r="N13" s="1"/>
  <c r="Y54" i="26"/>
  <c r="AB32" i="23"/>
  <c r="L32"/>
  <c r="AG59" i="26"/>
  <c r="AI65" i="28"/>
  <c r="AI30" s="1"/>
  <c r="AI36" i="26"/>
  <c r="AE65" i="28"/>
  <c r="AE30" s="1"/>
  <c r="AE36" i="26"/>
  <c r="AA65" i="28"/>
  <c r="AA30" s="1"/>
  <c r="AA36" i="26"/>
  <c r="W65" i="28"/>
  <c r="W30" s="1"/>
  <c r="W36" i="26"/>
  <c r="S65" i="28"/>
  <c r="S30" s="1"/>
  <c r="S36" i="26"/>
  <c r="O65" i="28"/>
  <c r="O30" s="1"/>
  <c r="O36" i="26"/>
  <c r="K65" i="28"/>
  <c r="K30" s="1"/>
  <c r="K36" i="26"/>
  <c r="G65" i="28"/>
  <c r="G30" s="1"/>
  <c r="G36" i="26"/>
  <c r="W95" i="24"/>
  <c r="W18" s="1"/>
  <c r="AF36"/>
  <c r="AB36"/>
  <c r="AB38" s="1"/>
  <c r="X36"/>
  <c r="T36"/>
  <c r="P36"/>
  <c r="L36"/>
  <c r="H36"/>
  <c r="AI35"/>
  <c r="AI8" s="1"/>
  <c r="AE35"/>
  <c r="AE8" s="1"/>
  <c r="AA35"/>
  <c r="AA8" s="1"/>
  <c r="W35"/>
  <c r="W8" s="1"/>
  <c r="S35"/>
  <c r="S8" s="1"/>
  <c r="O35"/>
  <c r="O8" s="1"/>
  <c r="K35"/>
  <c r="K8" s="1"/>
  <c r="AH17"/>
  <c r="R17"/>
  <c r="J17"/>
  <c r="AI32" i="23"/>
  <c r="AE32"/>
  <c r="AA32"/>
  <c r="W32"/>
  <c r="S32"/>
  <c r="O32"/>
  <c r="K32"/>
  <c r="G32"/>
  <c r="AF37" i="24"/>
  <c r="AF10" s="1"/>
  <c r="AB37"/>
  <c r="AB10" s="1"/>
  <c r="X37"/>
  <c r="X10" s="1"/>
  <c r="T37"/>
  <c r="T10" s="1"/>
  <c r="P37"/>
  <c r="P10" s="1"/>
  <c r="L37"/>
  <c r="L10" s="1"/>
  <c r="H37"/>
  <c r="H10" s="1"/>
  <c r="S17"/>
  <c r="K94"/>
  <c r="O93"/>
  <c r="O16" s="1"/>
  <c r="AA94"/>
  <c r="AE93"/>
  <c r="AE16" s="1"/>
  <c r="L38"/>
  <c r="C120"/>
  <c r="D119"/>
  <c r="D107"/>
  <c r="C61"/>
  <c r="J96"/>
  <c r="R96"/>
  <c r="G94"/>
  <c r="O94"/>
  <c r="W94"/>
  <c r="AE94"/>
  <c r="F94"/>
  <c r="N94"/>
  <c r="V94"/>
  <c r="AD94"/>
  <c r="K95"/>
  <c r="K18" s="1"/>
  <c r="S95"/>
  <c r="AA95"/>
  <c r="AI95"/>
  <c r="D48"/>
  <c r="I93"/>
  <c r="I16" s="1"/>
  <c r="M93"/>
  <c r="M16" s="1"/>
  <c r="Q93"/>
  <c r="Q16" s="1"/>
  <c r="U93"/>
  <c r="U16" s="1"/>
  <c r="Y93"/>
  <c r="Y16" s="1"/>
  <c r="AC93"/>
  <c r="AC16" s="1"/>
  <c r="AG93"/>
  <c r="AG16" s="1"/>
  <c r="I94"/>
  <c r="M94"/>
  <c r="Q94"/>
  <c r="U94"/>
  <c r="Y94"/>
  <c r="AC94"/>
  <c r="AG94"/>
  <c r="H93"/>
  <c r="H16" s="1"/>
  <c r="L93"/>
  <c r="L16" s="1"/>
  <c r="P93"/>
  <c r="P16" s="1"/>
  <c r="T93"/>
  <c r="X93"/>
  <c r="X16" s="1"/>
  <c r="AB93"/>
  <c r="AB16" s="1"/>
  <c r="AF93"/>
  <c r="AF16" s="1"/>
  <c r="H94"/>
  <c r="L94"/>
  <c r="P94"/>
  <c r="T94"/>
  <c r="X94"/>
  <c r="AB94"/>
  <c r="AF94"/>
  <c r="E59" i="22"/>
  <c r="E58"/>
  <c r="E9" s="1"/>
  <c r="F97" i="2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F83" i="22"/>
  <c r="F45"/>
  <c r="F59" s="1"/>
  <c r="F10" s="1"/>
  <c r="F46"/>
  <c r="F42"/>
  <c r="F58" s="1"/>
  <c r="F9" s="1"/>
  <c r="F84"/>
  <c r="F43"/>
  <c r="D124" i="21"/>
  <c r="D115"/>
  <c r="E70"/>
  <c r="E10" s="1"/>
  <c r="F51"/>
  <c r="G51" s="1"/>
  <c r="F50"/>
  <c r="G50" s="1"/>
  <c r="G68" s="1"/>
  <c r="G8" s="1"/>
  <c r="F96"/>
  <c r="G96" s="1"/>
  <c r="D69"/>
  <c r="E69" s="1"/>
  <c r="E9" s="1"/>
  <c r="D77"/>
  <c r="F68"/>
  <c r="F8" s="1"/>
  <c r="E71"/>
  <c r="E11" s="1"/>
  <c r="D116"/>
  <c r="D117"/>
  <c r="E114"/>
  <c r="E25" s="1"/>
  <c r="D125"/>
  <c r="D126"/>
  <c r="D78"/>
  <c r="D79"/>
  <c r="AE55" i="20"/>
  <c r="AE10" s="1"/>
  <c r="E55"/>
  <c r="E10" s="1"/>
  <c r="G55"/>
  <c r="G10" s="1"/>
  <c r="E62"/>
  <c r="E16"/>
  <c r="E29"/>
  <c r="E33" s="1"/>
  <c r="D101"/>
  <c r="F101" s="1"/>
  <c r="E69"/>
  <c r="W55"/>
  <c r="W10" s="1"/>
  <c r="AI55"/>
  <c r="AI10" s="1"/>
  <c r="AH62"/>
  <c r="AG62"/>
  <c r="Q62"/>
  <c r="U62"/>
  <c r="Y62"/>
  <c r="I62"/>
  <c r="AC62"/>
  <c r="M62"/>
  <c r="D54"/>
  <c r="AH54" s="1"/>
  <c r="AH99"/>
  <c r="AH30" s="1"/>
  <c r="AD99"/>
  <c r="AD30" s="1"/>
  <c r="Z99"/>
  <c r="Z30" s="1"/>
  <c r="V99"/>
  <c r="V30" s="1"/>
  <c r="R99"/>
  <c r="R30" s="1"/>
  <c r="N99"/>
  <c r="N30" s="1"/>
  <c r="J99"/>
  <c r="J30" s="1"/>
  <c r="AF99"/>
  <c r="AF30" s="1"/>
  <c r="AB99"/>
  <c r="AB30" s="1"/>
  <c r="T99"/>
  <c r="T30" s="1"/>
  <c r="L99"/>
  <c r="L30" s="1"/>
  <c r="AG99"/>
  <c r="AG30" s="1"/>
  <c r="Y99"/>
  <c r="Y30" s="1"/>
  <c r="Q99"/>
  <c r="Q30" s="1"/>
  <c r="I99"/>
  <c r="I30" s="1"/>
  <c r="AI99"/>
  <c r="AI30" s="1"/>
  <c r="AE99"/>
  <c r="AE30" s="1"/>
  <c r="AA99"/>
  <c r="AA30" s="1"/>
  <c r="W99"/>
  <c r="W30" s="1"/>
  <c r="S99"/>
  <c r="S30" s="1"/>
  <c r="O99"/>
  <c r="O30" s="1"/>
  <c r="K99"/>
  <c r="K30" s="1"/>
  <c r="G99"/>
  <c r="G30" s="1"/>
  <c r="X99"/>
  <c r="X30" s="1"/>
  <c r="P99"/>
  <c r="P30" s="1"/>
  <c r="H99"/>
  <c r="H30" s="1"/>
  <c r="AC99"/>
  <c r="AC30" s="1"/>
  <c r="U99"/>
  <c r="U30" s="1"/>
  <c r="M99"/>
  <c r="M30" s="1"/>
  <c r="E99"/>
  <c r="E30" s="1"/>
  <c r="AI92"/>
  <c r="AI28" s="1"/>
  <c r="AE92"/>
  <c r="AE28" s="1"/>
  <c r="AA92"/>
  <c r="AA28" s="1"/>
  <c r="W92"/>
  <c r="W28" s="1"/>
  <c r="S92"/>
  <c r="S28" s="1"/>
  <c r="O92"/>
  <c r="O28" s="1"/>
  <c r="K92"/>
  <c r="K28" s="1"/>
  <c r="G92"/>
  <c r="G28" s="1"/>
  <c r="AC92"/>
  <c r="AC28" s="1"/>
  <c r="U92"/>
  <c r="U28" s="1"/>
  <c r="Q92"/>
  <c r="Q28" s="1"/>
  <c r="I92"/>
  <c r="I28" s="1"/>
  <c r="AH92"/>
  <c r="AH28" s="1"/>
  <c r="Z92"/>
  <c r="Z28" s="1"/>
  <c r="R92"/>
  <c r="R28" s="1"/>
  <c r="J92"/>
  <c r="J28" s="1"/>
  <c r="AF92"/>
  <c r="AF28" s="1"/>
  <c r="AB92"/>
  <c r="AB28" s="1"/>
  <c r="X92"/>
  <c r="X28" s="1"/>
  <c r="T92"/>
  <c r="T28" s="1"/>
  <c r="P92"/>
  <c r="P28" s="1"/>
  <c r="L92"/>
  <c r="L28" s="1"/>
  <c r="H92"/>
  <c r="H28" s="1"/>
  <c r="AG92"/>
  <c r="AG28" s="1"/>
  <c r="Y92"/>
  <c r="Y28" s="1"/>
  <c r="M92"/>
  <c r="M28" s="1"/>
  <c r="E92"/>
  <c r="E28" s="1"/>
  <c r="AD92"/>
  <c r="AD28" s="1"/>
  <c r="V92"/>
  <c r="V28" s="1"/>
  <c r="N92"/>
  <c r="N28" s="1"/>
  <c r="F92"/>
  <c r="F28" s="1"/>
  <c r="O55"/>
  <c r="O10" s="1"/>
  <c r="D56"/>
  <c r="D64"/>
  <c r="AF55"/>
  <c r="AF10" s="1"/>
  <c r="AB55"/>
  <c r="AB10" s="1"/>
  <c r="X55"/>
  <c r="X10" s="1"/>
  <c r="T55"/>
  <c r="T10" s="1"/>
  <c r="P55"/>
  <c r="P10" s="1"/>
  <c r="L55"/>
  <c r="L10" s="1"/>
  <c r="H55"/>
  <c r="H10" s="1"/>
  <c r="AD55"/>
  <c r="AD10" s="1"/>
  <c r="V55"/>
  <c r="V10" s="1"/>
  <c r="N55"/>
  <c r="N10" s="1"/>
  <c r="AG55"/>
  <c r="AG10" s="1"/>
  <c r="AC55"/>
  <c r="AC10" s="1"/>
  <c r="Y55"/>
  <c r="Y10" s="1"/>
  <c r="U55"/>
  <c r="U10" s="1"/>
  <c r="Q55"/>
  <c r="Q10" s="1"/>
  <c r="M55"/>
  <c r="M10" s="1"/>
  <c r="I55"/>
  <c r="I10" s="1"/>
  <c r="AH55"/>
  <c r="AH10" s="1"/>
  <c r="Z55"/>
  <c r="Z10" s="1"/>
  <c r="R55"/>
  <c r="R10" s="1"/>
  <c r="J55"/>
  <c r="J10" s="1"/>
  <c r="F55"/>
  <c r="F10" s="1"/>
  <c r="AB54"/>
  <c r="AB9" s="1"/>
  <c r="T54"/>
  <c r="T9" s="1"/>
  <c r="N54"/>
  <c r="N9" s="1"/>
  <c r="AG54"/>
  <c r="I54"/>
  <c r="AD54"/>
  <c r="AD9" s="1"/>
  <c r="D100"/>
  <c r="F100" s="1"/>
  <c r="F31" s="1"/>
  <c r="D91"/>
  <c r="E91" s="1"/>
  <c r="E27" s="1"/>
  <c r="K54"/>
  <c r="K9" s="1"/>
  <c r="K55"/>
  <c r="K10" s="1"/>
  <c r="AA55"/>
  <c r="AA10" s="1"/>
  <c r="H62"/>
  <c r="P62"/>
  <c r="T62"/>
  <c r="AB62"/>
  <c r="D63"/>
  <c r="AI63" s="1"/>
  <c r="X101"/>
  <c r="G62"/>
  <c r="K62"/>
  <c r="O62"/>
  <c r="S62"/>
  <c r="W62"/>
  <c r="AA62"/>
  <c r="AE62"/>
  <c r="AI62"/>
  <c r="D90"/>
  <c r="G101"/>
  <c r="G32" s="1"/>
  <c r="K101"/>
  <c r="K32" s="1"/>
  <c r="K36" s="1"/>
  <c r="L62"/>
  <c r="X62"/>
  <c r="AF62"/>
  <c r="T101"/>
  <c r="T32" s="1"/>
  <c r="F62"/>
  <c r="J62"/>
  <c r="N62"/>
  <c r="R62"/>
  <c r="V62"/>
  <c r="Z62"/>
  <c r="AD62"/>
  <c r="F99"/>
  <c r="F30" s="1"/>
  <c r="J101"/>
  <c r="J32" s="1"/>
  <c r="AD101"/>
  <c r="AD32" s="1"/>
  <c r="K34" i="1"/>
  <c r="L34" s="1"/>
  <c r="M34" s="1"/>
  <c r="N34" s="1"/>
  <c r="O34" s="1"/>
  <c r="P34" s="1"/>
  <c r="Q34" s="1"/>
  <c r="R34" s="1"/>
  <c r="S34" s="1"/>
  <c r="T34" s="1"/>
  <c r="U34" s="1"/>
  <c r="V34" s="1"/>
  <c r="W34" s="1"/>
  <c r="X34" s="1"/>
  <c r="Y34" s="1"/>
  <c r="Z34" s="1"/>
  <c r="AA34" s="1"/>
  <c r="AB34" s="1"/>
  <c r="AC34" s="1"/>
  <c r="AD34" s="1"/>
  <c r="AE34" s="1"/>
  <c r="AF34" s="1"/>
  <c r="AG34" s="1"/>
  <c r="AH34" s="1"/>
  <c r="AI34" s="1"/>
  <c r="F33"/>
  <c r="G33" s="1"/>
  <c r="K33"/>
  <c r="H34"/>
  <c r="G34" s="1"/>
  <c r="F34" s="1"/>
  <c r="E34" s="1"/>
  <c r="E31" s="1"/>
  <c r="J31"/>
  <c r="AF33"/>
  <c r="AB33"/>
  <c r="X33"/>
  <c r="T33"/>
  <c r="P33"/>
  <c r="L33"/>
  <c r="AG33"/>
  <c r="AC33"/>
  <c r="Y33"/>
  <c r="U33"/>
  <c r="Q33"/>
  <c r="AH33"/>
  <c r="AD33"/>
  <c r="Z33"/>
  <c r="V33"/>
  <c r="R33"/>
  <c r="N33"/>
  <c r="AI33"/>
  <c r="AE33"/>
  <c r="AA33"/>
  <c r="W33"/>
  <c r="S33"/>
  <c r="O33"/>
  <c r="AH96" i="24" l="1"/>
  <c r="AH19" s="1"/>
  <c r="N101" i="20"/>
  <c r="N32" s="1"/>
  <c r="W101"/>
  <c r="W32" s="1"/>
  <c r="W36" s="1"/>
  <c r="AF101"/>
  <c r="R54"/>
  <c r="R9" s="1"/>
  <c r="Y54"/>
  <c r="Y9" s="1"/>
  <c r="L54"/>
  <c r="L9" s="1"/>
  <c r="J38" i="24"/>
  <c r="Z101" i="20"/>
  <c r="Z32" s="1"/>
  <c r="Z36" s="1"/>
  <c r="P101"/>
  <c r="P32" s="1"/>
  <c r="P36" s="1"/>
  <c r="AA101"/>
  <c r="AA32" s="1"/>
  <c r="AA36" s="1"/>
  <c r="Q54"/>
  <c r="E94" i="24"/>
  <c r="E17" s="1"/>
  <c r="E93"/>
  <c r="E16" s="1"/>
  <c r="I54" i="26"/>
  <c r="AI17" i="24"/>
  <c r="AG54" i="26"/>
  <c r="AG11" s="1"/>
  <c r="M54"/>
  <c r="M11" s="1"/>
  <c r="AE96" i="24"/>
  <c r="AE61" i="28" s="1"/>
  <c r="AE26" s="1"/>
  <c r="O54" i="26"/>
  <c r="O11" s="1"/>
  <c r="V65" i="28"/>
  <c r="V30" s="1"/>
  <c r="N36" i="20"/>
  <c r="E95" i="22"/>
  <c r="E22" s="1"/>
  <c r="Q54" i="26"/>
  <c r="AI54"/>
  <c r="AI11" s="1"/>
  <c r="Z96" i="24"/>
  <c r="Z19" s="1"/>
  <c r="J45" i="28"/>
  <c r="J9" s="1"/>
  <c r="J11" i="24"/>
  <c r="G84" i="22"/>
  <c r="H78" i="26"/>
  <c r="H31" s="1"/>
  <c r="H17" i="24"/>
  <c r="AG78" i="26"/>
  <c r="AG31" s="1"/>
  <c r="AG17" i="24"/>
  <c r="N96"/>
  <c r="N78" i="26"/>
  <c r="N31" s="1"/>
  <c r="N17" i="24"/>
  <c r="AA17"/>
  <c r="AA78" i="26"/>
  <c r="AA31" s="1"/>
  <c r="T54"/>
  <c r="T9" i="24"/>
  <c r="Z54" i="26"/>
  <c r="Z11" s="1"/>
  <c r="Z9" i="24"/>
  <c r="AI49" i="28"/>
  <c r="AI13" s="1"/>
  <c r="AI16" i="26"/>
  <c r="J51" i="22"/>
  <c r="J89"/>
  <c r="E29" i="24"/>
  <c r="E52" i="23"/>
  <c r="G83" i="22"/>
  <c r="G96" s="1"/>
  <c r="G23" s="1"/>
  <c r="F96"/>
  <c r="F23" s="1"/>
  <c r="T78" i="26"/>
  <c r="T31" s="1"/>
  <c r="T17" i="24"/>
  <c r="AC78" i="26"/>
  <c r="AC31" s="1"/>
  <c r="AC17" i="24"/>
  <c r="M78" i="26"/>
  <c r="M31" s="1"/>
  <c r="M17" i="24"/>
  <c r="F96"/>
  <c r="F78" i="26"/>
  <c r="F31" s="1"/>
  <c r="F17" i="24"/>
  <c r="G96"/>
  <c r="G17"/>
  <c r="G78" i="26"/>
  <c r="G31" s="1"/>
  <c r="J61" i="28"/>
  <c r="J19" i="24"/>
  <c r="H54" i="26"/>
  <c r="H9" i="24"/>
  <c r="X54" i="26"/>
  <c r="X9" i="24"/>
  <c r="Y11" i="26"/>
  <c r="I65" i="28"/>
  <c r="I30" s="1"/>
  <c r="I36" i="26"/>
  <c r="Q65" i="28"/>
  <c r="Q30" s="1"/>
  <c r="Q36" i="26"/>
  <c r="Y65" i="28"/>
  <c r="Y30" s="1"/>
  <c r="Y36" i="26"/>
  <c r="AG65" i="28"/>
  <c r="AG30" s="1"/>
  <c r="AG36" i="26"/>
  <c r="U11"/>
  <c r="P49" i="28"/>
  <c r="P16" i="26"/>
  <c r="F54"/>
  <c r="F11" s="1"/>
  <c r="F9" i="24"/>
  <c r="V54" i="26"/>
  <c r="V11" s="1"/>
  <c r="V9" i="24"/>
  <c r="U16" i="26"/>
  <c r="U49" i="28"/>
  <c r="F65"/>
  <c r="F30" s="1"/>
  <c r="F36" i="26"/>
  <c r="Z65" i="28"/>
  <c r="Z30" s="1"/>
  <c r="Z36" i="26"/>
  <c r="R38" i="24"/>
  <c r="V38"/>
  <c r="O96"/>
  <c r="O17"/>
  <c r="O78" i="26"/>
  <c r="O31" s="1"/>
  <c r="F45" i="28"/>
  <c r="F9" s="1"/>
  <c r="F11" i="24"/>
  <c r="I11" i="26"/>
  <c r="Q11"/>
  <c r="AD65" i="28"/>
  <c r="AD30" s="1"/>
  <c r="AD36" i="26"/>
  <c r="G49" i="28"/>
  <c r="G13" s="1"/>
  <c r="G16" i="26"/>
  <c r="AA49" i="28"/>
  <c r="AA13" s="1"/>
  <c r="AA16" i="26"/>
  <c r="L49" i="28"/>
  <c r="L16" i="26"/>
  <c r="AB78"/>
  <c r="AB31" s="1"/>
  <c r="AB17" i="24"/>
  <c r="L78" i="26"/>
  <c r="L31" s="1"/>
  <c r="L17" i="24"/>
  <c r="U78" i="26"/>
  <c r="U31" s="1"/>
  <c r="U17" i="24"/>
  <c r="AA96"/>
  <c r="AA18"/>
  <c r="V96"/>
  <c r="V78" i="26"/>
  <c r="V31" s="1"/>
  <c r="V17" i="24"/>
  <c r="W96"/>
  <c r="W17"/>
  <c r="W78" i="26"/>
  <c r="W31" s="1"/>
  <c r="AE19" i="24"/>
  <c r="P54" i="26"/>
  <c r="P9" i="24"/>
  <c r="AF54" i="26"/>
  <c r="AF9" i="24"/>
  <c r="M65" i="28"/>
  <c r="M30" s="1"/>
  <c r="M36" i="26"/>
  <c r="U65" i="28"/>
  <c r="U30" s="1"/>
  <c r="U36" i="26"/>
  <c r="AC65" i="28"/>
  <c r="AC30" s="1"/>
  <c r="AC36" i="26"/>
  <c r="X49" i="28"/>
  <c r="X16" i="26"/>
  <c r="AC16"/>
  <c r="AC49" i="28"/>
  <c r="N54" i="26"/>
  <c r="N11" s="1"/>
  <c r="N9" i="24"/>
  <c r="AD54" i="26"/>
  <c r="AD11" s="1"/>
  <c r="AD9" i="24"/>
  <c r="X65" i="28"/>
  <c r="X30" s="1"/>
  <c r="X36" i="26"/>
  <c r="Q16"/>
  <c r="Q49" i="28"/>
  <c r="J65"/>
  <c r="J30" s="1"/>
  <c r="J36" i="26"/>
  <c r="Z38" i="24"/>
  <c r="E57" i="22"/>
  <c r="E8" s="1"/>
  <c r="E10"/>
  <c r="X78" i="26"/>
  <c r="X31" s="1"/>
  <c r="X17" i="24"/>
  <c r="T96"/>
  <c r="T16"/>
  <c r="Q78" i="26"/>
  <c r="Q31" s="1"/>
  <c r="Q17" i="24"/>
  <c r="S96"/>
  <c r="S18"/>
  <c r="R61" i="28"/>
  <c r="R19" i="24"/>
  <c r="AB45" i="28"/>
  <c r="AB11" i="24"/>
  <c r="J54" i="26"/>
  <c r="J11" s="1"/>
  <c r="J9" i="24"/>
  <c r="H49" i="28"/>
  <c r="H16" i="26"/>
  <c r="AF49" i="28"/>
  <c r="AF16" i="26"/>
  <c r="R65" i="28"/>
  <c r="R30" s="1"/>
  <c r="R36" i="26"/>
  <c r="O49" i="28"/>
  <c r="O13" s="1"/>
  <c r="O16" i="26"/>
  <c r="E83"/>
  <c r="E32" i="23"/>
  <c r="E51" i="22"/>
  <c r="E66" s="1"/>
  <c r="E13" s="1"/>
  <c r="E89"/>
  <c r="E102" s="1"/>
  <c r="E108" s="1"/>
  <c r="AF78" i="26"/>
  <c r="AF31" s="1"/>
  <c r="AF17" i="24"/>
  <c r="P78" i="26"/>
  <c r="P31" s="1"/>
  <c r="P17" i="24"/>
  <c r="Y78" i="26"/>
  <c r="Y31" s="1"/>
  <c r="Y17" i="24"/>
  <c r="I78" i="26"/>
  <c r="I31" s="1"/>
  <c r="I17" i="24"/>
  <c r="AI96"/>
  <c r="AI18"/>
  <c r="AD96"/>
  <c r="AD78" i="26"/>
  <c r="AD31" s="1"/>
  <c r="AD17" i="24"/>
  <c r="AE17"/>
  <c r="AE78" i="26"/>
  <c r="AE31" s="1"/>
  <c r="L45" i="28"/>
  <c r="L11" i="24"/>
  <c r="K17"/>
  <c r="K78" i="26"/>
  <c r="K31" s="1"/>
  <c r="L54"/>
  <c r="L9" i="24"/>
  <c r="AB54" i="26"/>
  <c r="AB11" s="1"/>
  <c r="AB9" i="24"/>
  <c r="AG16" i="26"/>
  <c r="AG49" i="28"/>
  <c r="Y13"/>
  <c r="I16" i="26"/>
  <c r="I49" i="28"/>
  <c r="R54" i="26"/>
  <c r="R11" s="1"/>
  <c r="R9" i="24"/>
  <c r="AH54" i="26"/>
  <c r="AH11" s="1"/>
  <c r="AH9" i="24"/>
  <c r="M16" i="26"/>
  <c r="M49" i="28"/>
  <c r="T16" i="26"/>
  <c r="T49" i="28"/>
  <c r="S49"/>
  <c r="S13" s="1"/>
  <c r="S16" i="26"/>
  <c r="N65" i="28"/>
  <c r="N30" s="1"/>
  <c r="N36" i="26"/>
  <c r="AH65" i="28"/>
  <c r="AH30" s="1"/>
  <c r="AH36" i="26"/>
  <c r="K49" i="28"/>
  <c r="K13" s="1"/>
  <c r="K16" i="26"/>
  <c r="W49" i="28"/>
  <c r="W13" s="1"/>
  <c r="W16" i="26"/>
  <c r="AE49" i="28"/>
  <c r="AE13" s="1"/>
  <c r="AE16" i="26"/>
  <c r="AB49" i="28"/>
  <c r="AB16" i="26"/>
  <c r="K96" i="24"/>
  <c r="AF96"/>
  <c r="P96"/>
  <c r="AI38"/>
  <c r="X38"/>
  <c r="T38"/>
  <c r="W38"/>
  <c r="G38"/>
  <c r="Q38"/>
  <c r="AG38"/>
  <c r="U38"/>
  <c r="X96"/>
  <c r="U96"/>
  <c r="AF38"/>
  <c r="AC96"/>
  <c r="M96"/>
  <c r="AH38"/>
  <c r="M38"/>
  <c r="AD38"/>
  <c r="I38"/>
  <c r="P38"/>
  <c r="AA38"/>
  <c r="K38"/>
  <c r="D61"/>
  <c r="D49"/>
  <c r="E119"/>
  <c r="F119" s="1"/>
  <c r="C62"/>
  <c r="C63" s="1"/>
  <c r="C64" s="1"/>
  <c r="C65" s="1"/>
  <c r="C66" s="1"/>
  <c r="C67" s="1"/>
  <c r="C68" s="1"/>
  <c r="C69" s="1"/>
  <c r="C70" s="1"/>
  <c r="C71" s="1"/>
  <c r="C72" s="1"/>
  <c r="C73" s="1"/>
  <c r="C74" s="1"/>
  <c r="C75" s="1"/>
  <c r="C76" s="1"/>
  <c r="C77" s="1"/>
  <c r="C78" s="1"/>
  <c r="C79" s="1"/>
  <c r="C80" s="1"/>
  <c r="C121"/>
  <c r="AG96"/>
  <c r="Q96"/>
  <c r="N38"/>
  <c r="H96"/>
  <c r="S38"/>
  <c r="AB96"/>
  <c r="L96"/>
  <c r="Y96"/>
  <c r="I96"/>
  <c r="AC38"/>
  <c r="H38"/>
  <c r="Y38"/>
  <c r="AE38"/>
  <c r="O38"/>
  <c r="G43" i="22"/>
  <c r="G46"/>
  <c r="H46" s="1"/>
  <c r="J36" i="20"/>
  <c r="G45" i="22"/>
  <c r="G59" s="1"/>
  <c r="G10" s="1"/>
  <c r="J56" i="21"/>
  <c r="J102"/>
  <c r="K31" i="1"/>
  <c r="K10" s="1"/>
  <c r="Y70" i="20"/>
  <c r="Y53" i="23" s="1"/>
  <c r="E56" i="21"/>
  <c r="E76" s="1"/>
  <c r="E78" s="1"/>
  <c r="E102"/>
  <c r="E123" s="1"/>
  <c r="E29" s="1"/>
  <c r="E33" s="1"/>
  <c r="G36" i="20"/>
  <c r="G42" i="22"/>
  <c r="G58" s="1"/>
  <c r="G9" s="1"/>
  <c r="F57"/>
  <c r="F8" s="1"/>
  <c r="F114" i="21"/>
  <c r="F25" s="1"/>
  <c r="H51"/>
  <c r="I51" s="1"/>
  <c r="J51" s="1"/>
  <c r="H50"/>
  <c r="H68" s="1"/>
  <c r="H8" s="1"/>
  <c r="F71"/>
  <c r="F11" s="1"/>
  <c r="F70"/>
  <c r="F10" s="1"/>
  <c r="F69"/>
  <c r="F9" s="1"/>
  <c r="H96"/>
  <c r="G114"/>
  <c r="G25" s="1"/>
  <c r="G71"/>
  <c r="G11" s="1"/>
  <c r="G70"/>
  <c r="G10" s="1"/>
  <c r="G69"/>
  <c r="G9" s="1"/>
  <c r="E117"/>
  <c r="E28" s="1"/>
  <c r="E116"/>
  <c r="E27" s="1"/>
  <c r="E115"/>
  <c r="E26" s="1"/>
  <c r="F110" i="20"/>
  <c r="F77" i="23" s="1"/>
  <c r="F32" i="20"/>
  <c r="F36" s="1"/>
  <c r="J17"/>
  <c r="J13"/>
  <c r="L17"/>
  <c r="L13"/>
  <c r="AE17"/>
  <c r="AE13"/>
  <c r="X110"/>
  <c r="X77" i="23" s="1"/>
  <c r="X32" i="20"/>
  <c r="X36" s="1"/>
  <c r="Q70"/>
  <c r="Q53" i="23" s="1"/>
  <c r="Q9" i="20"/>
  <c r="Q13"/>
  <c r="Q17"/>
  <c r="X17"/>
  <c r="X13"/>
  <c r="AI13"/>
  <c r="AI17"/>
  <c r="AF110"/>
  <c r="AF77" i="23" s="1"/>
  <c r="AF32" i="20"/>
  <c r="AF36" s="1"/>
  <c r="AB70"/>
  <c r="AB53" i="23" s="1"/>
  <c r="AB17" i="20"/>
  <c r="AB13"/>
  <c r="I70"/>
  <c r="I53" i="23" s="1"/>
  <c r="I9" i="20"/>
  <c r="M13"/>
  <c r="M17"/>
  <c r="U13"/>
  <c r="U17"/>
  <c r="V17"/>
  <c r="V13"/>
  <c r="F17"/>
  <c r="F13"/>
  <c r="AA13"/>
  <c r="AA17"/>
  <c r="K13"/>
  <c r="K17"/>
  <c r="P17"/>
  <c r="P13"/>
  <c r="I13"/>
  <c r="I17"/>
  <c r="AG13"/>
  <c r="AG17"/>
  <c r="AD36"/>
  <c r="T36"/>
  <c r="G31" i="1"/>
  <c r="V101" i="20"/>
  <c r="H101"/>
  <c r="AI101"/>
  <c r="S101"/>
  <c r="L101"/>
  <c r="L32" s="1"/>
  <c r="L36" s="1"/>
  <c r="Z17"/>
  <c r="Z13"/>
  <c r="O17"/>
  <c r="O13"/>
  <c r="T17"/>
  <c r="T13"/>
  <c r="AH70"/>
  <c r="AH53" i="23" s="1"/>
  <c r="AH9" i="20"/>
  <c r="AC13"/>
  <c r="AC17"/>
  <c r="AD17"/>
  <c r="AD13"/>
  <c r="N70"/>
  <c r="N53" i="23" s="1"/>
  <c r="N17" i="20"/>
  <c r="N13"/>
  <c r="S13"/>
  <c r="S17"/>
  <c r="R17"/>
  <c r="R13"/>
  <c r="AF17"/>
  <c r="AF13"/>
  <c r="AI14"/>
  <c r="AI18"/>
  <c r="W17"/>
  <c r="W13"/>
  <c r="G17"/>
  <c r="G13"/>
  <c r="H17"/>
  <c r="H13"/>
  <c r="AG70"/>
  <c r="AG53" i="23" s="1"/>
  <c r="AG9" i="20"/>
  <c r="X54"/>
  <c r="X9" s="1"/>
  <c r="E54"/>
  <c r="E9" s="1"/>
  <c r="Y13"/>
  <c r="Y17"/>
  <c r="AH17"/>
  <c r="AH13"/>
  <c r="E17"/>
  <c r="E13"/>
  <c r="R101"/>
  <c r="R32" s="1"/>
  <c r="R36" s="1"/>
  <c r="AB101"/>
  <c r="AB32" s="1"/>
  <c r="AB36" s="1"/>
  <c r="AE101"/>
  <c r="AE32" s="1"/>
  <c r="AE36" s="1"/>
  <c r="O101"/>
  <c r="O32" s="1"/>
  <c r="O36" s="1"/>
  <c r="AH101"/>
  <c r="AH32" s="1"/>
  <c r="AH36" s="1"/>
  <c r="U101"/>
  <c r="E101"/>
  <c r="Y101"/>
  <c r="AC101"/>
  <c r="AG101"/>
  <c r="Q101"/>
  <c r="I101"/>
  <c r="M101"/>
  <c r="AA110"/>
  <c r="AA77" i="23" s="1"/>
  <c r="K110" i="20"/>
  <c r="K77" i="23" s="1"/>
  <c r="AI71" i="20"/>
  <c r="AI54" i="23" s="1"/>
  <c r="T70" i="20"/>
  <c r="T53" i="23" s="1"/>
  <c r="AA54" i="20"/>
  <c r="AA9" s="1"/>
  <c r="J54"/>
  <c r="J9" s="1"/>
  <c r="U54"/>
  <c r="F54"/>
  <c r="F9" s="1"/>
  <c r="H54"/>
  <c r="AE54"/>
  <c r="AE9" s="1"/>
  <c r="G54"/>
  <c r="AI54"/>
  <c r="AI9" s="1"/>
  <c r="O54"/>
  <c r="S54"/>
  <c r="S9" s="1"/>
  <c r="W54"/>
  <c r="W9" s="1"/>
  <c r="AI70"/>
  <c r="AI53" i="23" s="1"/>
  <c r="V54" i="20"/>
  <c r="M54"/>
  <c r="AC54"/>
  <c r="Z54"/>
  <c r="Z9" s="1"/>
  <c r="P54"/>
  <c r="AF54"/>
  <c r="AF9" s="1"/>
  <c r="AI90"/>
  <c r="AI26" s="1"/>
  <c r="AI34" s="1"/>
  <c r="AE90"/>
  <c r="AA90"/>
  <c r="W90"/>
  <c r="W26" s="1"/>
  <c r="W34" s="1"/>
  <c r="S90"/>
  <c r="S26" s="1"/>
  <c r="S34" s="1"/>
  <c r="O90"/>
  <c r="K90"/>
  <c r="K26" s="1"/>
  <c r="K34" s="1"/>
  <c r="G90"/>
  <c r="G26" s="1"/>
  <c r="G34" s="1"/>
  <c r="AG90"/>
  <c r="Y90"/>
  <c r="M90"/>
  <c r="E90"/>
  <c r="AH90"/>
  <c r="AH26" s="1"/>
  <c r="AH34" s="1"/>
  <c r="Z90"/>
  <c r="R90"/>
  <c r="R26" s="1"/>
  <c r="R34" s="1"/>
  <c r="J90"/>
  <c r="AF90"/>
  <c r="AF26" s="1"/>
  <c r="AF34" s="1"/>
  <c r="AB90"/>
  <c r="AB26" s="1"/>
  <c r="AB34" s="1"/>
  <c r="X90"/>
  <c r="X26" s="1"/>
  <c r="X34" s="1"/>
  <c r="T90"/>
  <c r="T26" s="1"/>
  <c r="T34" s="1"/>
  <c r="P90"/>
  <c r="P26" s="1"/>
  <c r="P34" s="1"/>
  <c r="L90"/>
  <c r="H90"/>
  <c r="AC90"/>
  <c r="U90"/>
  <c r="Q90"/>
  <c r="I90"/>
  <c r="AD90"/>
  <c r="V90"/>
  <c r="V26" s="1"/>
  <c r="V34" s="1"/>
  <c r="N90"/>
  <c r="F90"/>
  <c r="AH100"/>
  <c r="AH31" s="1"/>
  <c r="AD100"/>
  <c r="AD31" s="1"/>
  <c r="Z100"/>
  <c r="V100"/>
  <c r="V31" s="1"/>
  <c r="R100"/>
  <c r="R31" s="1"/>
  <c r="N100"/>
  <c r="N31" s="1"/>
  <c r="J100"/>
  <c r="J31" s="1"/>
  <c r="AB100"/>
  <c r="AB31" s="1"/>
  <c r="T100"/>
  <c r="T31" s="1"/>
  <c r="L100"/>
  <c r="L31" s="1"/>
  <c r="AG100"/>
  <c r="Y100"/>
  <c r="Y31" s="1"/>
  <c r="Q100"/>
  <c r="Q31" s="1"/>
  <c r="I100"/>
  <c r="I31" s="1"/>
  <c r="AI100"/>
  <c r="AE100"/>
  <c r="AA100"/>
  <c r="AA31" s="1"/>
  <c r="W100"/>
  <c r="W31" s="1"/>
  <c r="S100"/>
  <c r="O100"/>
  <c r="K100"/>
  <c r="K31" s="1"/>
  <c r="G100"/>
  <c r="G31" s="1"/>
  <c r="AF100"/>
  <c r="X100"/>
  <c r="X31" s="1"/>
  <c r="P100"/>
  <c r="P31" s="1"/>
  <c r="H100"/>
  <c r="H31" s="1"/>
  <c r="AC100"/>
  <c r="AC31" s="1"/>
  <c r="U100"/>
  <c r="U31" s="1"/>
  <c r="M100"/>
  <c r="M31" s="1"/>
  <c r="E100"/>
  <c r="E31" s="1"/>
  <c r="E35" s="1"/>
  <c r="AF56"/>
  <c r="AF11" s="1"/>
  <c r="AB56"/>
  <c r="AB11" s="1"/>
  <c r="X56"/>
  <c r="X11" s="1"/>
  <c r="T56"/>
  <c r="T11" s="1"/>
  <c r="P56"/>
  <c r="P11" s="1"/>
  <c r="L56"/>
  <c r="L11" s="1"/>
  <c r="H56"/>
  <c r="H11" s="1"/>
  <c r="AH56"/>
  <c r="AH11" s="1"/>
  <c r="Z56"/>
  <c r="Z11" s="1"/>
  <c r="V56"/>
  <c r="V11" s="1"/>
  <c r="N56"/>
  <c r="N11" s="1"/>
  <c r="F56"/>
  <c r="F11" s="1"/>
  <c r="AG56"/>
  <c r="AG11" s="1"/>
  <c r="AC56"/>
  <c r="AC11" s="1"/>
  <c r="Y56"/>
  <c r="Y11" s="1"/>
  <c r="U56"/>
  <c r="U11" s="1"/>
  <c r="Q56"/>
  <c r="Q11" s="1"/>
  <c r="M56"/>
  <c r="M11" s="1"/>
  <c r="I56"/>
  <c r="I11" s="1"/>
  <c r="E56"/>
  <c r="E11" s="1"/>
  <c r="AD56"/>
  <c r="AD11" s="1"/>
  <c r="R56"/>
  <c r="R11" s="1"/>
  <c r="J56"/>
  <c r="J11" s="1"/>
  <c r="AA56"/>
  <c r="AA11" s="1"/>
  <c r="K56"/>
  <c r="K11" s="1"/>
  <c r="AI56"/>
  <c r="AI11" s="1"/>
  <c r="W56"/>
  <c r="W11" s="1"/>
  <c r="AE56"/>
  <c r="AE11" s="1"/>
  <c r="O56"/>
  <c r="O11" s="1"/>
  <c r="S56"/>
  <c r="S11" s="1"/>
  <c r="G56"/>
  <c r="G11" s="1"/>
  <c r="AH63"/>
  <c r="AD63"/>
  <c r="Z63"/>
  <c r="V63"/>
  <c r="R63"/>
  <c r="N63"/>
  <c r="J63"/>
  <c r="F63"/>
  <c r="AB63"/>
  <c r="T63"/>
  <c r="H63"/>
  <c r="AE63"/>
  <c r="AA63"/>
  <c r="W63"/>
  <c r="S63"/>
  <c r="O63"/>
  <c r="K63"/>
  <c r="G63"/>
  <c r="AF63"/>
  <c r="X63"/>
  <c r="P63"/>
  <c r="L63"/>
  <c r="AC63"/>
  <c r="M63"/>
  <c r="U63"/>
  <c r="Y63"/>
  <c r="AG63"/>
  <c r="Q63"/>
  <c r="E63"/>
  <c r="I63"/>
  <c r="AI91"/>
  <c r="AI27" s="1"/>
  <c r="AE91"/>
  <c r="AE27" s="1"/>
  <c r="AA91"/>
  <c r="AA27" s="1"/>
  <c r="W91"/>
  <c r="W27" s="1"/>
  <c r="S91"/>
  <c r="S27" s="1"/>
  <c r="O91"/>
  <c r="O27" s="1"/>
  <c r="K91"/>
  <c r="K27" s="1"/>
  <c r="G91"/>
  <c r="G27" s="1"/>
  <c r="AG91"/>
  <c r="AG27" s="1"/>
  <c r="Y91"/>
  <c r="Y27" s="1"/>
  <c r="Q91"/>
  <c r="Q27" s="1"/>
  <c r="I91"/>
  <c r="I27" s="1"/>
  <c r="AH91"/>
  <c r="AH27" s="1"/>
  <c r="Z91"/>
  <c r="Z27" s="1"/>
  <c r="R91"/>
  <c r="R27" s="1"/>
  <c r="J91"/>
  <c r="J27" s="1"/>
  <c r="AF91"/>
  <c r="AF27" s="1"/>
  <c r="AB91"/>
  <c r="AB27" s="1"/>
  <c r="X91"/>
  <c r="X27" s="1"/>
  <c r="T91"/>
  <c r="T27" s="1"/>
  <c r="P91"/>
  <c r="P27" s="1"/>
  <c r="L91"/>
  <c r="L27" s="1"/>
  <c r="H91"/>
  <c r="H27" s="1"/>
  <c r="AC91"/>
  <c r="AC27" s="1"/>
  <c r="U91"/>
  <c r="U27" s="1"/>
  <c r="M91"/>
  <c r="M27" s="1"/>
  <c r="AD91"/>
  <c r="AD27" s="1"/>
  <c r="V91"/>
  <c r="V27" s="1"/>
  <c r="N91"/>
  <c r="N27" s="1"/>
  <c r="F91"/>
  <c r="AH64"/>
  <c r="AD64"/>
  <c r="Z64"/>
  <c r="V64"/>
  <c r="R64"/>
  <c r="N64"/>
  <c r="J64"/>
  <c r="F64"/>
  <c r="AF64"/>
  <c r="AB64"/>
  <c r="T64"/>
  <c r="L64"/>
  <c r="AE64"/>
  <c r="AA64"/>
  <c r="W64"/>
  <c r="S64"/>
  <c r="O64"/>
  <c r="K64"/>
  <c r="G64"/>
  <c r="X64"/>
  <c r="P64"/>
  <c r="H64"/>
  <c r="AC64"/>
  <c r="M64"/>
  <c r="U64"/>
  <c r="Y64"/>
  <c r="AG64"/>
  <c r="Q64"/>
  <c r="E64"/>
  <c r="I64"/>
  <c r="K108"/>
  <c r="K75" i="23" s="1"/>
  <c r="T108" i="20"/>
  <c r="T75" i="23" s="1"/>
  <c r="J110" i="20"/>
  <c r="J77" i="23" s="1"/>
  <c r="W110" i="20"/>
  <c r="W77" i="23" s="1"/>
  <c r="G110" i="20"/>
  <c r="G77" i="23" s="1"/>
  <c r="AD110" i="20"/>
  <c r="AD77" i="23" s="1"/>
  <c r="AD70" i="20"/>
  <c r="AD53" i="23" s="1"/>
  <c r="T110" i="20"/>
  <c r="T77" i="23" s="1"/>
  <c r="X108" i="20"/>
  <c r="X75" i="23" s="1"/>
  <c r="O110" i="20"/>
  <c r="O77" i="23" s="1"/>
  <c r="AI64" i="20"/>
  <c r="K70"/>
  <c r="K53" i="23" s="1"/>
  <c r="H33" i="1"/>
  <c r="H31" s="1"/>
  <c r="L31"/>
  <c r="M31"/>
  <c r="G10"/>
  <c r="E43"/>
  <c r="E10"/>
  <c r="J43"/>
  <c r="J10"/>
  <c r="O31"/>
  <c r="F31"/>
  <c r="W31"/>
  <c r="N31"/>
  <c r="AD31"/>
  <c r="Y31"/>
  <c r="P31"/>
  <c r="AF31"/>
  <c r="S31"/>
  <c r="AI31"/>
  <c r="Z31"/>
  <c r="U31"/>
  <c r="AB31"/>
  <c r="AE31"/>
  <c r="V31"/>
  <c r="Q31"/>
  <c r="AG31"/>
  <c r="X31"/>
  <c r="AA31"/>
  <c r="R31"/>
  <c r="AH31"/>
  <c r="AC31"/>
  <c r="T31"/>
  <c r="R70" i="20" l="1"/>
  <c r="R53" i="23" s="1"/>
  <c r="AH61" i="28"/>
  <c r="AH26" s="1"/>
  <c r="E78" i="26"/>
  <c r="E31" s="1"/>
  <c r="Z110" i="20"/>
  <c r="Z77" i="23" s="1"/>
  <c r="P110" i="20"/>
  <c r="P77" i="23" s="1"/>
  <c r="E96" i="24"/>
  <c r="E61" i="28" s="1"/>
  <c r="AB110" i="20"/>
  <c r="AB77" i="23" s="1"/>
  <c r="AB35" s="1"/>
  <c r="L70" i="20"/>
  <c r="L53" i="23" s="1"/>
  <c r="N110" i="20"/>
  <c r="N77" i="23" s="1"/>
  <c r="H83" i="22"/>
  <c r="H96" s="1"/>
  <c r="H23" s="1"/>
  <c r="G95"/>
  <c r="G22" s="1"/>
  <c r="E73"/>
  <c r="E65"/>
  <c r="K43" i="1"/>
  <c r="K12" s="1"/>
  <c r="E124" i="21"/>
  <c r="E30" s="1"/>
  <c r="E34" s="1"/>
  <c r="E126"/>
  <c r="E32" s="1"/>
  <c r="E125"/>
  <c r="E31" s="1"/>
  <c r="F117"/>
  <c r="F28" s="1"/>
  <c r="F115"/>
  <c r="F26" s="1"/>
  <c r="Z61" i="28"/>
  <c r="Z26" s="1"/>
  <c r="AG51" i="22"/>
  <c r="AG89"/>
  <c r="AD51"/>
  <c r="AD89"/>
  <c r="AB86" i="26"/>
  <c r="AB39" s="1"/>
  <c r="J86"/>
  <c r="J39" s="1"/>
  <c r="J35" i="23"/>
  <c r="K86" i="26"/>
  <c r="K39" s="1"/>
  <c r="K35" i="23"/>
  <c r="AG60" i="26"/>
  <c r="AG17" s="1"/>
  <c r="AG16" i="23"/>
  <c r="Q60" i="26"/>
  <c r="Q17" s="1"/>
  <c r="Q16" i="23"/>
  <c r="Y60" i="26"/>
  <c r="Y17" s="1"/>
  <c r="Y16" i="23"/>
  <c r="O45" i="28"/>
  <c r="O9" s="1"/>
  <c r="O11" i="24"/>
  <c r="H45" i="28"/>
  <c r="H11" i="24"/>
  <c r="L61" i="28"/>
  <c r="L19" i="24"/>
  <c r="H61" i="28"/>
  <c r="H26" s="1"/>
  <c r="H19" i="24"/>
  <c r="I45" i="28"/>
  <c r="I11" i="24"/>
  <c r="M61" i="28"/>
  <c r="M19" i="24"/>
  <c r="AI45" i="28"/>
  <c r="AI9" s="1"/>
  <c r="AI11" i="24"/>
  <c r="AB13" i="28"/>
  <c r="L11" i="26"/>
  <c r="L9" i="28"/>
  <c r="X13"/>
  <c r="AF11" i="26"/>
  <c r="V61" i="28"/>
  <c r="V19" i="24"/>
  <c r="L13" i="28"/>
  <c r="V45"/>
  <c r="V9" s="1"/>
  <c r="V11" i="24"/>
  <c r="N61" i="28"/>
  <c r="N19" i="24"/>
  <c r="AC51" i="22"/>
  <c r="AC89"/>
  <c r="X51"/>
  <c r="X89"/>
  <c r="AE51"/>
  <c r="AE89"/>
  <c r="AI51"/>
  <c r="AI89"/>
  <c r="Y51"/>
  <c r="Y89"/>
  <c r="F51"/>
  <c r="F89"/>
  <c r="F102" s="1"/>
  <c r="F25" s="1"/>
  <c r="T86" i="26"/>
  <c r="T39" s="1"/>
  <c r="T35" i="23"/>
  <c r="W86" i="26"/>
  <c r="W39" s="1"/>
  <c r="W35" i="23"/>
  <c r="AI61" i="26"/>
  <c r="AI18" s="1"/>
  <c r="AI17" i="23"/>
  <c r="AH60" i="26"/>
  <c r="AH17" s="1"/>
  <c r="AH16" i="23"/>
  <c r="I60" i="26"/>
  <c r="I17" s="1"/>
  <c r="I16" i="23"/>
  <c r="Y45" i="28"/>
  <c r="Y11" i="24"/>
  <c r="Y61" i="28"/>
  <c r="Y19" i="24"/>
  <c r="E19"/>
  <c r="AG61" i="28"/>
  <c r="AG19" i="24"/>
  <c r="P45" i="28"/>
  <c r="P11" i="24"/>
  <c r="AH11"/>
  <c r="AH45" i="28"/>
  <c r="AH9" s="1"/>
  <c r="U61"/>
  <c r="U19" i="24"/>
  <c r="Q45" i="28"/>
  <c r="Q11" i="24"/>
  <c r="X45" i="28"/>
  <c r="X11" i="24"/>
  <c r="I13" i="28"/>
  <c r="AG13"/>
  <c r="AD61"/>
  <c r="AD19" i="24"/>
  <c r="AF13" i="28"/>
  <c r="R26"/>
  <c r="O61"/>
  <c r="O26" s="1"/>
  <c r="O19" i="24"/>
  <c r="X11" i="26"/>
  <c r="J26" i="28"/>
  <c r="E36" i="24"/>
  <c r="E35"/>
  <c r="E37"/>
  <c r="E10" s="1"/>
  <c r="T11" i="26"/>
  <c r="AH108" i="20"/>
  <c r="AH75" i="23" s="1"/>
  <c r="AF70" i="20"/>
  <c r="AF53" i="23" s="1"/>
  <c r="W70" i="20"/>
  <c r="W53" i="23" s="1"/>
  <c r="AH110" i="20"/>
  <c r="AH77" i="23" s="1"/>
  <c r="F116" i="21"/>
  <c r="F27" s="1"/>
  <c r="AB51" i="22"/>
  <c r="AB89"/>
  <c r="O51"/>
  <c r="O89"/>
  <c r="K16" i="23"/>
  <c r="K60" i="26"/>
  <c r="K17" s="1"/>
  <c r="AF35" i="23"/>
  <c r="AF86" i="26"/>
  <c r="AF39" s="1"/>
  <c r="G45" i="28"/>
  <c r="G9" s="1"/>
  <c r="G11" i="24"/>
  <c r="AA51" i="22"/>
  <c r="AA89"/>
  <c r="V51"/>
  <c r="V89"/>
  <c r="Z51"/>
  <c r="Z89"/>
  <c r="P51"/>
  <c r="P89"/>
  <c r="W51"/>
  <c r="W89"/>
  <c r="H51"/>
  <c r="H66" s="1"/>
  <c r="H13" s="1"/>
  <c r="H89"/>
  <c r="O86" i="26"/>
  <c r="O39" s="1"/>
  <c r="O35" i="23"/>
  <c r="X33"/>
  <c r="X84" i="26"/>
  <c r="X37" s="1"/>
  <c r="G86"/>
  <c r="G39" s="1"/>
  <c r="G35" i="23"/>
  <c r="K84" i="26"/>
  <c r="K37" s="1"/>
  <c r="K33" i="23"/>
  <c r="L60" i="26"/>
  <c r="L17" s="1"/>
  <c r="L16" i="23"/>
  <c r="N86" i="26"/>
  <c r="N39" s="1"/>
  <c r="N35" i="23"/>
  <c r="AB60" i="26"/>
  <c r="AB17" s="1"/>
  <c r="AB16" i="23"/>
  <c r="X86" i="26"/>
  <c r="X39" s="1"/>
  <c r="X35" i="23"/>
  <c r="F86" i="26"/>
  <c r="F39" s="1"/>
  <c r="F35" i="23"/>
  <c r="E69"/>
  <c r="E27" i="22"/>
  <c r="I61" i="28"/>
  <c r="I19" i="24"/>
  <c r="S45" i="28"/>
  <c r="S9" s="1"/>
  <c r="S11" i="24"/>
  <c r="Q61" i="28"/>
  <c r="Q19" i="24"/>
  <c r="AA45" i="28"/>
  <c r="AA9" s="1"/>
  <c r="AA11" i="24"/>
  <c r="M45" i="28"/>
  <c r="M11" i="24"/>
  <c r="AF45" i="28"/>
  <c r="AF11" i="24"/>
  <c r="AG45" i="28"/>
  <c r="AG11" i="24"/>
  <c r="T45" i="28"/>
  <c r="T11" i="24"/>
  <c r="AF61" i="28"/>
  <c r="AF26" s="1"/>
  <c r="AF19" i="24"/>
  <c r="K61" i="28"/>
  <c r="K26" s="1"/>
  <c r="K19" i="24"/>
  <c r="E25" i="22"/>
  <c r="E101"/>
  <c r="Z45" i="28"/>
  <c r="Z9" s="1"/>
  <c r="Z11" i="24"/>
  <c r="P11" i="26"/>
  <c r="AA61" i="28"/>
  <c r="AA26" s="1"/>
  <c r="AA19" i="24"/>
  <c r="U13" i="28"/>
  <c r="G61"/>
  <c r="G26" s="1"/>
  <c r="G19" i="24"/>
  <c r="E59" i="26"/>
  <c r="E15" i="23"/>
  <c r="H84" i="22"/>
  <c r="Y35" i="20"/>
  <c r="AB35"/>
  <c r="E36" i="21"/>
  <c r="F95" i="22"/>
  <c r="F22" s="1"/>
  <c r="AH51"/>
  <c r="AH89"/>
  <c r="S51"/>
  <c r="S89"/>
  <c r="M51"/>
  <c r="M89"/>
  <c r="AD60" i="26"/>
  <c r="AD17" s="1"/>
  <c r="AD16" i="23"/>
  <c r="R60" i="26"/>
  <c r="R17" s="1"/>
  <c r="R16" i="23"/>
  <c r="Z86" i="26"/>
  <c r="Z39" s="1"/>
  <c r="Z35" i="23"/>
  <c r="X61" i="28"/>
  <c r="X26" s="1"/>
  <c r="X19" i="24"/>
  <c r="T51" i="22"/>
  <c r="T89"/>
  <c r="R51"/>
  <c r="R89"/>
  <c r="Q51"/>
  <c r="Q89"/>
  <c r="U51"/>
  <c r="U89"/>
  <c r="AF51"/>
  <c r="AF89"/>
  <c r="N51"/>
  <c r="N89"/>
  <c r="L51"/>
  <c r="L89"/>
  <c r="AD86" i="26"/>
  <c r="AD39" s="1"/>
  <c r="AD35" i="23"/>
  <c r="T84" i="26"/>
  <c r="T37" s="1"/>
  <c r="T33" i="23"/>
  <c r="AI16"/>
  <c r="AI60" i="26"/>
  <c r="AI17" s="1"/>
  <c r="T60"/>
  <c r="T17" s="1"/>
  <c r="T16" i="23"/>
  <c r="AA86" i="26"/>
  <c r="AA39" s="1"/>
  <c r="AA35" i="23"/>
  <c r="N60" i="26"/>
  <c r="N17" s="1"/>
  <c r="N16" i="23"/>
  <c r="P35"/>
  <c r="P86" i="26"/>
  <c r="P39" s="1"/>
  <c r="G51" i="22"/>
  <c r="G66" s="1"/>
  <c r="G89"/>
  <c r="G102" s="1"/>
  <c r="G25" s="1"/>
  <c r="K51"/>
  <c r="K89"/>
  <c r="E47" i="23"/>
  <c r="E16" i="22"/>
  <c r="E64"/>
  <c r="E12"/>
  <c r="AE45" i="28"/>
  <c r="AE9" s="1"/>
  <c r="AE11" i="24"/>
  <c r="AC45" i="28"/>
  <c r="AC11" i="24"/>
  <c r="AB61" i="28"/>
  <c r="AB26" s="1"/>
  <c r="AB19" i="24"/>
  <c r="N45" i="28"/>
  <c r="N9" s="1"/>
  <c r="N11" i="24"/>
  <c r="K45" i="28"/>
  <c r="K9" s="1"/>
  <c r="K11" i="24"/>
  <c r="AD45" i="28"/>
  <c r="AD9" s="1"/>
  <c r="AD11" i="24"/>
  <c r="AC61" i="28"/>
  <c r="AC19" i="24"/>
  <c r="U45" i="28"/>
  <c r="U11" i="24"/>
  <c r="W45" i="28"/>
  <c r="W9" s="1"/>
  <c r="W11" i="24"/>
  <c r="P61" i="28"/>
  <c r="P26" s="1"/>
  <c r="P19" i="24"/>
  <c r="T13" i="28"/>
  <c r="M13"/>
  <c r="AI61"/>
  <c r="AI26" s="1"/>
  <c r="AI19" i="24"/>
  <c r="E65" i="28"/>
  <c r="E30" s="1"/>
  <c r="E36" i="26"/>
  <c r="H13" i="28"/>
  <c r="AB9"/>
  <c r="S61"/>
  <c r="S26" s="1"/>
  <c r="S19" i="24"/>
  <c r="T61" i="28"/>
  <c r="T26" s="1"/>
  <c r="T19" i="24"/>
  <c r="Q13" i="28"/>
  <c r="AC13"/>
  <c r="W61"/>
  <c r="W26" s="1"/>
  <c r="W19" i="24"/>
  <c r="R45" i="28"/>
  <c r="R9" s="1"/>
  <c r="R11" i="24"/>
  <c r="P13" i="28"/>
  <c r="H11" i="26"/>
  <c r="F61" i="28"/>
  <c r="F19" i="24"/>
  <c r="AI108" i="20"/>
  <c r="AI75" i="23" s="1"/>
  <c r="E35" i="21"/>
  <c r="J76"/>
  <c r="J12" s="1"/>
  <c r="I53" i="24"/>
  <c r="I64" i="26" s="1"/>
  <c r="G53" i="24"/>
  <c r="G64" i="26" s="1"/>
  <c r="E54" i="24"/>
  <c r="E65" i="26" s="1"/>
  <c r="E53" i="24"/>
  <c r="E64" i="26" s="1"/>
  <c r="I54" i="24"/>
  <c r="I65" i="26" s="1"/>
  <c r="F54" i="24"/>
  <c r="F65" i="26" s="1"/>
  <c r="H53" i="24"/>
  <c r="H64" i="26" s="1"/>
  <c r="H54" i="24"/>
  <c r="H65" i="26" s="1"/>
  <c r="G119" i="24"/>
  <c r="AD53"/>
  <c r="AD64" i="26" s="1"/>
  <c r="AE54" i="24"/>
  <c r="AE65" i="26" s="1"/>
  <c r="C122" i="24"/>
  <c r="E61"/>
  <c r="J54"/>
  <c r="J65" i="26" s="1"/>
  <c r="AI53" i="24"/>
  <c r="AI64" i="26" s="1"/>
  <c r="F53" i="24"/>
  <c r="F64" i="26" s="1"/>
  <c r="G54" i="24"/>
  <c r="G65" i="26" s="1"/>
  <c r="AD54" i="24"/>
  <c r="AD65" i="26" s="1"/>
  <c r="AG53" i="24"/>
  <c r="AG64" i="26" s="1"/>
  <c r="AH54" i="24"/>
  <c r="AH65" i="26" s="1"/>
  <c r="AF53" i="24"/>
  <c r="AF64" i="26" s="1"/>
  <c r="AG54" i="24"/>
  <c r="AG65" i="26" s="1"/>
  <c r="AE53" i="24"/>
  <c r="AE64" i="26" s="1"/>
  <c r="AF54" i="24"/>
  <c r="AF65" i="26" s="1"/>
  <c r="AH53" i="24"/>
  <c r="AH64" i="26" s="1"/>
  <c r="AI54" i="24"/>
  <c r="AI65" i="26" s="1"/>
  <c r="E72" i="22"/>
  <c r="H43"/>
  <c r="V108" i="20"/>
  <c r="V75" i="23" s="1"/>
  <c r="P108" i="20"/>
  <c r="P75" i="23" s="1"/>
  <c r="S108" i="20"/>
  <c r="S75" i="23" s="1"/>
  <c r="S70" i="20"/>
  <c r="S53" i="23" s="1"/>
  <c r="R110" i="20"/>
  <c r="R77" i="23" s="1"/>
  <c r="E132" i="21"/>
  <c r="E70" i="23" s="1"/>
  <c r="AF108" i="20"/>
  <c r="AF75" i="23" s="1"/>
  <c r="X35" i="20"/>
  <c r="H45" i="22"/>
  <c r="H59" s="1"/>
  <c r="H10" s="1"/>
  <c r="X102" i="21"/>
  <c r="X56"/>
  <c r="Y102"/>
  <c r="Y56"/>
  <c r="H102"/>
  <c r="H123" s="1"/>
  <c r="H29" s="1"/>
  <c r="H56"/>
  <c r="H76" s="1"/>
  <c r="G56"/>
  <c r="G76" s="1"/>
  <c r="G102"/>
  <c r="G123" s="1"/>
  <c r="G29" s="1"/>
  <c r="G33" s="1"/>
  <c r="E86"/>
  <c r="E50" i="23" s="1"/>
  <c r="E14" i="21"/>
  <c r="E18" s="1"/>
  <c r="T102"/>
  <c r="T56"/>
  <c r="V56"/>
  <c r="V102"/>
  <c r="P56"/>
  <c r="P102"/>
  <c r="L10" i="1"/>
  <c r="L56" i="21"/>
  <c r="L102"/>
  <c r="E12"/>
  <c r="E16" s="1"/>
  <c r="E77"/>
  <c r="E79"/>
  <c r="E84"/>
  <c r="E48" i="23" s="1"/>
  <c r="AH56" i="21"/>
  <c r="AH102"/>
  <c r="AG102"/>
  <c r="AG56"/>
  <c r="AB56"/>
  <c r="AB102"/>
  <c r="S56"/>
  <c r="S102"/>
  <c r="AD56"/>
  <c r="AD102"/>
  <c r="O56"/>
  <c r="O102"/>
  <c r="G43" i="1"/>
  <c r="G12" s="1"/>
  <c r="L110" i="20"/>
  <c r="L77" i="23" s="1"/>
  <c r="AE110" i="20"/>
  <c r="AE77" i="23" s="1"/>
  <c r="G35" i="20"/>
  <c r="W35"/>
  <c r="I35"/>
  <c r="Z70"/>
  <c r="Z53" i="23" s="1"/>
  <c r="I50" i="21"/>
  <c r="I68" s="1"/>
  <c r="I8" s="1"/>
  <c r="AC102"/>
  <c r="AC56"/>
  <c r="AE56"/>
  <c r="AE102"/>
  <c r="AI56"/>
  <c r="AI102"/>
  <c r="F56"/>
  <c r="F76" s="1"/>
  <c r="F77" s="1"/>
  <c r="F102"/>
  <c r="F123" s="1"/>
  <c r="AA56"/>
  <c r="AA102"/>
  <c r="Z56"/>
  <c r="Z102"/>
  <c r="W56"/>
  <c r="W102"/>
  <c r="R56"/>
  <c r="R102"/>
  <c r="Q102"/>
  <c r="Q56"/>
  <c r="U102"/>
  <c r="U56"/>
  <c r="AF56"/>
  <c r="AF102"/>
  <c r="N56"/>
  <c r="N102"/>
  <c r="M43" i="1"/>
  <c r="M42" s="1"/>
  <c r="M11" s="1"/>
  <c r="M102" i="21"/>
  <c r="M56"/>
  <c r="K56"/>
  <c r="K102"/>
  <c r="AB108" i="20"/>
  <c r="AB75" i="23" s="1"/>
  <c r="V35" i="20"/>
  <c r="I33" i="1"/>
  <c r="I31" s="1"/>
  <c r="K35" i="20"/>
  <c r="AA35"/>
  <c r="Q35"/>
  <c r="T35"/>
  <c r="R35"/>
  <c r="H95" i="22"/>
  <c r="H22" s="1"/>
  <c r="I83"/>
  <c r="I96" s="1"/>
  <c r="I23" s="1"/>
  <c r="I46"/>
  <c r="H42"/>
  <c r="H58" s="1"/>
  <c r="H9" s="1"/>
  <c r="G57"/>
  <c r="G8" s="1"/>
  <c r="K51" i="21"/>
  <c r="H71"/>
  <c r="H11" s="1"/>
  <c r="H70"/>
  <c r="H10" s="1"/>
  <c r="H69"/>
  <c r="H9" s="1"/>
  <c r="G117"/>
  <c r="G28" s="1"/>
  <c r="G116"/>
  <c r="G27" s="1"/>
  <c r="G115"/>
  <c r="G26" s="1"/>
  <c r="J50"/>
  <c r="J77"/>
  <c r="J13" s="1"/>
  <c r="I96"/>
  <c r="H114"/>
  <c r="H25" s="1"/>
  <c r="E134"/>
  <c r="E72" i="23" s="1"/>
  <c r="AI15" i="20"/>
  <c r="AI19"/>
  <c r="AC15"/>
  <c r="AC19"/>
  <c r="W72"/>
  <c r="W55" i="23" s="1"/>
  <c r="W19" i="20"/>
  <c r="W15"/>
  <c r="J72"/>
  <c r="J55" i="23" s="1"/>
  <c r="J19" i="20"/>
  <c r="J15"/>
  <c r="AG71"/>
  <c r="AG54" i="23" s="1"/>
  <c r="AG14" i="20"/>
  <c r="AG18"/>
  <c r="AF71"/>
  <c r="AF54" i="23" s="1"/>
  <c r="AF18" i="20"/>
  <c r="AF14"/>
  <c r="H71"/>
  <c r="H54" i="23" s="1"/>
  <c r="H18" i="20"/>
  <c r="H14"/>
  <c r="Z71"/>
  <c r="Z54" i="23" s="1"/>
  <c r="Z18" i="20"/>
  <c r="Z14"/>
  <c r="I108"/>
  <c r="I75" i="23" s="1"/>
  <c r="I26" i="20"/>
  <c r="I34" s="1"/>
  <c r="P70"/>
  <c r="P53" i="23" s="1"/>
  <c r="P9" i="20"/>
  <c r="AI110"/>
  <c r="AI77" i="23" s="1"/>
  <c r="AI32" i="20"/>
  <c r="AI36" s="1"/>
  <c r="M15"/>
  <c r="M19"/>
  <c r="S15"/>
  <c r="S19"/>
  <c r="F72"/>
  <c r="F55" i="23" s="1"/>
  <c r="F19" i="20"/>
  <c r="F15"/>
  <c r="M71"/>
  <c r="M54" i="23" s="1"/>
  <c r="M14" i="20"/>
  <c r="M18"/>
  <c r="O71"/>
  <c r="O54" i="23" s="1"/>
  <c r="O14" i="20"/>
  <c r="O18"/>
  <c r="F71"/>
  <c r="F54" i="23" s="1"/>
  <c r="F18" i="20"/>
  <c r="F14"/>
  <c r="H70"/>
  <c r="H53" i="23" s="1"/>
  <c r="H9" i="20"/>
  <c r="E110"/>
  <c r="E77" i="23" s="1"/>
  <c r="E32" i="20"/>
  <c r="E36" s="1"/>
  <c r="E72"/>
  <c r="E55" i="23" s="1"/>
  <c r="E19" i="20"/>
  <c r="E15"/>
  <c r="P72"/>
  <c r="P55" i="23" s="1"/>
  <c r="P19" i="20"/>
  <c r="P15"/>
  <c r="AE72"/>
  <c r="AE55" i="23" s="1"/>
  <c r="AE19" i="20"/>
  <c r="AE15"/>
  <c r="R72"/>
  <c r="R55" i="23" s="1"/>
  <c r="R19" i="20"/>
  <c r="R15"/>
  <c r="AA71"/>
  <c r="AA54" i="23" s="1"/>
  <c r="AA14" i="20"/>
  <c r="AA18"/>
  <c r="I72"/>
  <c r="I55" i="23" s="1"/>
  <c r="I15" i="20"/>
  <c r="I19"/>
  <c r="Y72"/>
  <c r="Y55" i="23" s="1"/>
  <c r="Y15" i="20"/>
  <c r="Y19"/>
  <c r="H72"/>
  <c r="H55" i="23" s="1"/>
  <c r="H19" i="20"/>
  <c r="H15"/>
  <c r="K15"/>
  <c r="K19"/>
  <c r="AA72"/>
  <c r="AA55" i="23" s="1"/>
  <c r="AA15" i="20"/>
  <c r="AA19"/>
  <c r="AB72"/>
  <c r="AB55" i="23" s="1"/>
  <c r="AB19" i="20"/>
  <c r="AB15"/>
  <c r="N72"/>
  <c r="N55" i="23" s="1"/>
  <c r="N19" i="20"/>
  <c r="N15"/>
  <c r="AD19"/>
  <c r="AD15"/>
  <c r="I71"/>
  <c r="I54" i="23" s="1"/>
  <c r="I18" i="20"/>
  <c r="I14"/>
  <c r="Y71"/>
  <c r="Y54" i="23" s="1"/>
  <c r="Y18" i="20"/>
  <c r="Y14"/>
  <c r="L71"/>
  <c r="L54" i="23" s="1"/>
  <c r="L18" i="20"/>
  <c r="L14"/>
  <c r="G71"/>
  <c r="G54" i="23" s="1"/>
  <c r="G14" i="20"/>
  <c r="G18"/>
  <c r="W71"/>
  <c r="W54" i="23" s="1"/>
  <c r="W14" i="20"/>
  <c r="W18"/>
  <c r="T71"/>
  <c r="T54" i="23" s="1"/>
  <c r="T18" i="20"/>
  <c r="T14"/>
  <c r="N71"/>
  <c r="N54" i="23" s="1"/>
  <c r="N18" i="20"/>
  <c r="N14"/>
  <c r="AD71"/>
  <c r="AD54" i="23" s="1"/>
  <c r="AD18" i="20"/>
  <c r="AD14"/>
  <c r="AF109"/>
  <c r="AF76" i="23" s="1"/>
  <c r="AF31" i="20"/>
  <c r="AF35" s="1"/>
  <c r="S109"/>
  <c r="S76" i="23" s="1"/>
  <c r="S31" i="20"/>
  <c r="S35" s="1"/>
  <c r="AI109"/>
  <c r="AI76" i="23" s="1"/>
  <c r="AI31" i="20"/>
  <c r="AI35" s="1"/>
  <c r="AG109"/>
  <c r="AG76" i="23" s="1"/>
  <c r="AG31" i="20"/>
  <c r="AG35" s="1"/>
  <c r="Z109"/>
  <c r="Z76" i="23" s="1"/>
  <c r="Z31" i="20"/>
  <c r="Z35" s="1"/>
  <c r="N108"/>
  <c r="N75" i="23" s="1"/>
  <c r="N26" i="20"/>
  <c r="N34" s="1"/>
  <c r="Q108"/>
  <c r="Q75" i="23" s="1"/>
  <c r="Q26" i="20"/>
  <c r="Q34" s="1"/>
  <c r="L108"/>
  <c r="L75" i="23" s="1"/>
  <c r="L26" i="20"/>
  <c r="L34" s="1"/>
  <c r="Z108"/>
  <c r="Z75" i="23" s="1"/>
  <c r="Z26" i="20"/>
  <c r="Z34" s="1"/>
  <c r="Y108"/>
  <c r="Y75" i="23" s="1"/>
  <c r="Y26" i="20"/>
  <c r="Y34" s="1"/>
  <c r="O108"/>
  <c r="O75" i="23" s="1"/>
  <c r="O26" i="20"/>
  <c r="O34" s="1"/>
  <c r="AE108"/>
  <c r="AE75" i="23" s="1"/>
  <c r="AE26" i="20"/>
  <c r="AE34" s="1"/>
  <c r="G70"/>
  <c r="G53" i="23" s="1"/>
  <c r="G9" i="20"/>
  <c r="U70"/>
  <c r="U53" i="23" s="1"/>
  <c r="U9" i="20"/>
  <c r="M110"/>
  <c r="M77" i="23" s="1"/>
  <c r="M32" i="20"/>
  <c r="M36" s="1"/>
  <c r="AC110"/>
  <c r="AC77" i="23" s="1"/>
  <c r="AC32" i="20"/>
  <c r="AC36" s="1"/>
  <c r="H110"/>
  <c r="H77" i="23" s="1"/>
  <c r="H32" i="20"/>
  <c r="H36" s="1"/>
  <c r="M35"/>
  <c r="AH35"/>
  <c r="G108"/>
  <c r="G75" i="23" s="1"/>
  <c r="X70" i="20"/>
  <c r="X53" i="23" s="1"/>
  <c r="W108" i="20"/>
  <c r="W75" i="23" s="1"/>
  <c r="J70" i="20"/>
  <c r="J53" i="23" s="1"/>
  <c r="AC35" i="20"/>
  <c r="J35"/>
  <c r="F70"/>
  <c r="F53" i="23" s="1"/>
  <c r="AG15" i="20"/>
  <c r="AG19"/>
  <c r="G72"/>
  <c r="G55" i="23" s="1"/>
  <c r="G19" i="20"/>
  <c r="G15"/>
  <c r="T72"/>
  <c r="T55" i="23" s="1"/>
  <c r="T19" i="20"/>
  <c r="T15"/>
  <c r="Z19"/>
  <c r="Z15"/>
  <c r="AC71"/>
  <c r="AC54" i="23" s="1"/>
  <c r="AC14" i="20"/>
  <c r="AC18"/>
  <c r="S71"/>
  <c r="S54" i="23" s="1"/>
  <c r="S14" i="20"/>
  <c r="S18"/>
  <c r="J71"/>
  <c r="J54" i="23" s="1"/>
  <c r="J18" i="20"/>
  <c r="J14"/>
  <c r="O109"/>
  <c r="O76" i="23" s="1"/>
  <c r="O31" i="20"/>
  <c r="O35" s="1"/>
  <c r="AE109"/>
  <c r="AE76" i="23" s="1"/>
  <c r="AE31" i="20"/>
  <c r="AE35" s="1"/>
  <c r="F108"/>
  <c r="F75" i="23" s="1"/>
  <c r="F26" i="20"/>
  <c r="F34" s="1"/>
  <c r="H108"/>
  <c r="H75" i="23" s="1"/>
  <c r="H26" i="20"/>
  <c r="H34" s="1"/>
  <c r="M108"/>
  <c r="M75" i="23" s="1"/>
  <c r="M26" i="20"/>
  <c r="M34" s="1"/>
  <c r="AA108"/>
  <c r="AA75" i="23" s="1"/>
  <c r="AA26" i="20"/>
  <c r="AA34" s="1"/>
  <c r="V70"/>
  <c r="V53" i="23" s="1"/>
  <c r="V9" i="20"/>
  <c r="AG110"/>
  <c r="AG77" i="23" s="1"/>
  <c r="AG32" i="20"/>
  <c r="AG36" s="1"/>
  <c r="U110"/>
  <c r="U77" i="23" s="1"/>
  <c r="U32" i="20"/>
  <c r="U36" s="1"/>
  <c r="Q15"/>
  <c r="Q19"/>
  <c r="X19"/>
  <c r="X15"/>
  <c r="L19"/>
  <c r="L15"/>
  <c r="V19"/>
  <c r="V15"/>
  <c r="F109"/>
  <c r="F76" i="23" s="1"/>
  <c r="F27" i="20"/>
  <c r="F35" s="1"/>
  <c r="Q71"/>
  <c r="Q54" i="23" s="1"/>
  <c r="Q18" i="20"/>
  <c r="Q14"/>
  <c r="X71"/>
  <c r="X54" i="23" s="1"/>
  <c r="X18" i="20"/>
  <c r="X14"/>
  <c r="AE71"/>
  <c r="AE54" i="23" s="1"/>
  <c r="AE14" i="20"/>
  <c r="AE18"/>
  <c r="V71"/>
  <c r="V54" i="23" s="1"/>
  <c r="V18" i="20"/>
  <c r="V14"/>
  <c r="AD108"/>
  <c r="AD75" i="23" s="1"/>
  <c r="AD26" i="20"/>
  <c r="AD34" s="1"/>
  <c r="AC108"/>
  <c r="AC75" i="23" s="1"/>
  <c r="AC26" i="20"/>
  <c r="AC34" s="1"/>
  <c r="J108"/>
  <c r="J75" i="23" s="1"/>
  <c r="J26" i="20"/>
  <c r="J34" s="1"/>
  <c r="E108"/>
  <c r="E75" i="23" s="1"/>
  <c r="E26" i="20"/>
  <c r="E34" s="1"/>
  <c r="M70"/>
  <c r="M53" i="23" s="1"/>
  <c r="M9" i="20"/>
  <c r="O70"/>
  <c r="O53" i="23" s="1"/>
  <c r="O9" i="20"/>
  <c r="Q110"/>
  <c r="Q77" i="23" s="1"/>
  <c r="Q32" i="20"/>
  <c r="Q36" s="1"/>
  <c r="S110"/>
  <c r="S77" i="23" s="1"/>
  <c r="S32" i="20"/>
  <c r="S36" s="1"/>
  <c r="U72"/>
  <c r="U55" i="23" s="1"/>
  <c r="U15" i="20"/>
  <c r="U19"/>
  <c r="O72"/>
  <c r="O55" i="23" s="1"/>
  <c r="O19" i="20"/>
  <c r="O15"/>
  <c r="AF72"/>
  <c r="AF55" i="23" s="1"/>
  <c r="AF19" i="20"/>
  <c r="AF15"/>
  <c r="AH72"/>
  <c r="AH55" i="23" s="1"/>
  <c r="AH19" i="20"/>
  <c r="AH15"/>
  <c r="E71"/>
  <c r="E54" i="23" s="1"/>
  <c r="E14" i="20"/>
  <c r="E18"/>
  <c r="U71"/>
  <c r="U54" i="23" s="1"/>
  <c r="U14" i="20"/>
  <c r="U18"/>
  <c r="P71"/>
  <c r="P54" i="23" s="1"/>
  <c r="P18" i="20"/>
  <c r="P14"/>
  <c r="K71"/>
  <c r="K54" i="23" s="1"/>
  <c r="K14" i="20"/>
  <c r="K18"/>
  <c r="AB71"/>
  <c r="AB54" i="23" s="1"/>
  <c r="AB18" i="20"/>
  <c r="AB14"/>
  <c r="R71"/>
  <c r="R54" i="23" s="1"/>
  <c r="R18" i="20"/>
  <c r="R14"/>
  <c r="AH71"/>
  <c r="AH54" i="23" s="1"/>
  <c r="AH18" i="20"/>
  <c r="AH14"/>
  <c r="U108"/>
  <c r="U75" i="23" s="1"/>
  <c r="U26" i="20"/>
  <c r="U34" s="1"/>
  <c r="AG108"/>
  <c r="AG75" i="23" s="1"/>
  <c r="AG26" i="20"/>
  <c r="AG34" s="1"/>
  <c r="AC70"/>
  <c r="AC53" i="23" s="1"/>
  <c r="AC9" i="20"/>
  <c r="I110"/>
  <c r="I77" i="23" s="1"/>
  <c r="I32" i="20"/>
  <c r="I36" s="1"/>
  <c r="Y110"/>
  <c r="Y77" i="23" s="1"/>
  <c r="Y32" i="20"/>
  <c r="Y36" s="1"/>
  <c r="V110"/>
  <c r="V77" i="23" s="1"/>
  <c r="V32" i="20"/>
  <c r="V36" s="1"/>
  <c r="U35"/>
  <c r="AA70"/>
  <c r="AA53" i="23" s="1"/>
  <c r="P35" i="20"/>
  <c r="R108"/>
  <c r="R75" i="23" s="1"/>
  <c r="H35" i="20"/>
  <c r="L35"/>
  <c r="N35"/>
  <c r="AD35"/>
  <c r="E70"/>
  <c r="E53" i="23" s="1"/>
  <c r="AE70" i="20"/>
  <c r="AE53" i="23" s="1"/>
  <c r="K109" i="20"/>
  <c r="K76" i="23" s="1"/>
  <c r="AA109" i="20"/>
  <c r="AA76" i="23" s="1"/>
  <c r="Q109" i="20"/>
  <c r="Q76" i="23" s="1"/>
  <c r="R109" i="20"/>
  <c r="R76" i="23" s="1"/>
  <c r="X109" i="20"/>
  <c r="X76" i="23" s="1"/>
  <c r="Y109" i="20"/>
  <c r="Y76" i="23" s="1"/>
  <c r="AB109" i="20"/>
  <c r="AB76" i="23" s="1"/>
  <c r="J109" i="20"/>
  <c r="J76" i="23" s="1"/>
  <c r="K72" i="20"/>
  <c r="K55" i="23" s="1"/>
  <c r="U109" i="20"/>
  <c r="U76" i="23" s="1"/>
  <c r="AI72" i="20"/>
  <c r="AI55" i="23" s="1"/>
  <c r="AG72" i="20"/>
  <c r="AG55" i="23" s="1"/>
  <c r="Q72" i="20"/>
  <c r="Q55" i="23" s="1"/>
  <c r="M72" i="20"/>
  <c r="M55" i="23" s="1"/>
  <c r="X72" i="20"/>
  <c r="X55" i="23" s="1"/>
  <c r="S72" i="20"/>
  <c r="S55" i="23" s="1"/>
  <c r="L72" i="20"/>
  <c r="L55" i="23" s="1"/>
  <c r="V72" i="20"/>
  <c r="V55" i="23" s="1"/>
  <c r="E109" i="20"/>
  <c r="E76" i="23" s="1"/>
  <c r="H109" i="20"/>
  <c r="H76" i="23" s="1"/>
  <c r="G109" i="20"/>
  <c r="G76" i="23" s="1"/>
  <c r="W109" i="20"/>
  <c r="W76" i="23" s="1"/>
  <c r="I109" i="20"/>
  <c r="I76" i="23" s="1"/>
  <c r="L109" i="20"/>
  <c r="L76" i="23" s="1"/>
  <c r="N109" i="20"/>
  <c r="N76" i="23" s="1"/>
  <c r="AD109" i="20"/>
  <c r="AD76" i="23" s="1"/>
  <c r="AC109" i="20"/>
  <c r="AC76" i="23" s="1"/>
  <c r="AD72" i="20"/>
  <c r="AD55" i="23" s="1"/>
  <c r="V109" i="20"/>
  <c r="V76" i="23" s="1"/>
  <c r="AC72" i="20"/>
  <c r="AC55" i="23" s="1"/>
  <c r="Z72" i="20"/>
  <c r="Z55" i="23" s="1"/>
  <c r="M109" i="20"/>
  <c r="M76" i="23" s="1"/>
  <c r="P109" i="20"/>
  <c r="P76" i="23" s="1"/>
  <c r="T109" i="20"/>
  <c r="T76" i="23" s="1"/>
  <c r="AH109" i="20"/>
  <c r="AH76" i="23" s="1"/>
  <c r="M10" i="1"/>
  <c r="L43"/>
  <c r="L42" s="1"/>
  <c r="L11" s="1"/>
  <c r="I43"/>
  <c r="AH43"/>
  <c r="AH10"/>
  <c r="AG43"/>
  <c r="AG10"/>
  <c r="AB43"/>
  <c r="AB10"/>
  <c r="S43"/>
  <c r="S10"/>
  <c r="AD43"/>
  <c r="AD10"/>
  <c r="O43"/>
  <c r="O10"/>
  <c r="E42"/>
  <c r="E11" s="1"/>
  <c r="E12"/>
  <c r="AC43"/>
  <c r="AC10"/>
  <c r="X43"/>
  <c r="X10"/>
  <c r="AE43"/>
  <c r="AE10"/>
  <c r="AI43"/>
  <c r="AI10"/>
  <c r="Y43"/>
  <c r="Y10"/>
  <c r="F43"/>
  <c r="F10"/>
  <c r="T43"/>
  <c r="T10"/>
  <c r="AA43"/>
  <c r="AA10"/>
  <c r="V43"/>
  <c r="V10"/>
  <c r="Z43"/>
  <c r="Z10"/>
  <c r="P43"/>
  <c r="P10"/>
  <c r="W43"/>
  <c r="W10"/>
  <c r="J42"/>
  <c r="J11" s="1"/>
  <c r="J12"/>
  <c r="H43"/>
  <c r="H10"/>
  <c r="R43"/>
  <c r="R10"/>
  <c r="Q43"/>
  <c r="Q10"/>
  <c r="U43"/>
  <c r="U10"/>
  <c r="AF43"/>
  <c r="AF10"/>
  <c r="N43"/>
  <c r="N10"/>
  <c r="K42" l="1"/>
  <c r="K11" s="1"/>
  <c r="F108" i="22"/>
  <c r="F27" s="1"/>
  <c r="E133" i="21"/>
  <c r="E71" i="23" s="1"/>
  <c r="E29" s="1"/>
  <c r="E135" i="21"/>
  <c r="E73" i="23" s="1"/>
  <c r="E82" i="26" s="1"/>
  <c r="E35" s="1"/>
  <c r="G65" i="22"/>
  <c r="G12" s="1"/>
  <c r="G132" i="21"/>
  <c r="G70" i="23" s="1"/>
  <c r="G79" i="26" s="1"/>
  <c r="J79" i="21"/>
  <c r="J15" s="1"/>
  <c r="J78"/>
  <c r="J14" s="1"/>
  <c r="F101" i="22"/>
  <c r="F107" s="1"/>
  <c r="H33" i="21"/>
  <c r="AH85" i="26"/>
  <c r="AH38" s="1"/>
  <c r="AH34" i="23"/>
  <c r="E85" i="26"/>
  <c r="E38" s="1"/>
  <c r="E34" i="23"/>
  <c r="E60" i="26"/>
  <c r="E17" s="1"/>
  <c r="E16" i="23"/>
  <c r="Y86" i="26"/>
  <c r="Y39" s="1"/>
  <c r="Y35" i="23"/>
  <c r="AH62" i="26"/>
  <c r="AH19" s="1"/>
  <c r="AH18" i="23"/>
  <c r="J60" i="26"/>
  <c r="J17" s="1"/>
  <c r="J16" i="23"/>
  <c r="Y17"/>
  <c r="Y61" i="26"/>
  <c r="Y18" s="1"/>
  <c r="F62"/>
  <c r="F19" s="1"/>
  <c r="F18" i="23"/>
  <c r="R86" i="26"/>
  <c r="R39" s="1"/>
  <c r="R35" i="23"/>
  <c r="AG52" i="28"/>
  <c r="AG16" s="1"/>
  <c r="AG22" i="26"/>
  <c r="AF198" i="2" s="1"/>
  <c r="AD51" i="28"/>
  <c r="AD15" s="1"/>
  <c r="AC234" i="2" s="1"/>
  <c r="AC63" i="37" s="1"/>
  <c r="AD21" i="26"/>
  <c r="AC197" i="2" s="1"/>
  <c r="T85" i="26"/>
  <c r="T38" s="1"/>
  <c r="T34" i="23"/>
  <c r="AC62" i="26"/>
  <c r="AC19" s="1"/>
  <c r="AC18" i="23"/>
  <c r="AD34"/>
  <c r="AD85" i="26"/>
  <c r="AD38" s="1"/>
  <c r="W85"/>
  <c r="W38" s="1"/>
  <c r="W34" i="23"/>
  <c r="V62" i="26"/>
  <c r="V19" s="1"/>
  <c r="V18" i="23"/>
  <c r="M62" i="26"/>
  <c r="M19" s="1"/>
  <c r="M18" i="23"/>
  <c r="U85" i="26"/>
  <c r="U38" s="1"/>
  <c r="U34" i="23"/>
  <c r="Y85" i="26"/>
  <c r="Y38" s="1"/>
  <c r="Y34" i="23"/>
  <c r="AA85" i="26"/>
  <c r="AA38" s="1"/>
  <c r="AA34" i="23"/>
  <c r="R84" i="26"/>
  <c r="R37" s="1"/>
  <c r="R33" i="23"/>
  <c r="AB61" i="26"/>
  <c r="AB18" s="1"/>
  <c r="AB17" i="23"/>
  <c r="E61" i="26"/>
  <c r="E18" s="1"/>
  <c r="E17" i="23"/>
  <c r="U62" i="26"/>
  <c r="U19" s="1"/>
  <c r="U18" i="23"/>
  <c r="Q86" i="26"/>
  <c r="Q39" s="1"/>
  <c r="Q35" i="23"/>
  <c r="M60" i="26"/>
  <c r="M17" s="1"/>
  <c r="M16" i="23"/>
  <c r="J84" i="26"/>
  <c r="J37" s="1"/>
  <c r="J33" i="23"/>
  <c r="AD84" i="26"/>
  <c r="AD37" s="1"/>
  <c r="AD33" i="23"/>
  <c r="Q17"/>
  <c r="Q61" i="26"/>
  <c r="Q18" s="1"/>
  <c r="U86"/>
  <c r="U39" s="1"/>
  <c r="U35" i="23"/>
  <c r="V60" i="26"/>
  <c r="V17" s="1"/>
  <c r="V16" i="23"/>
  <c r="M84" i="26"/>
  <c r="M37" s="1"/>
  <c r="M33" i="23"/>
  <c r="F84" i="26"/>
  <c r="F37" s="1"/>
  <c r="F33" i="23"/>
  <c r="O85" i="26"/>
  <c r="O38" s="1"/>
  <c r="O34" i="23"/>
  <c r="F60" i="26"/>
  <c r="F17" s="1"/>
  <c r="F16" i="23"/>
  <c r="W84" i="26"/>
  <c r="W37" s="1"/>
  <c r="W33" i="23"/>
  <c r="AC86" i="26"/>
  <c r="AC39" s="1"/>
  <c r="AC35" i="23"/>
  <c r="U60" i="26"/>
  <c r="U17" s="1"/>
  <c r="U16" i="23"/>
  <c r="AE84" i="26"/>
  <c r="AE37" s="1"/>
  <c r="AE33" i="23"/>
  <c r="Y84" i="26"/>
  <c r="Y37" s="1"/>
  <c r="Y33" i="23"/>
  <c r="L33"/>
  <c r="L84" i="26"/>
  <c r="L37" s="1"/>
  <c r="N84"/>
  <c r="N37" s="1"/>
  <c r="N33" i="23"/>
  <c r="AG85" i="26"/>
  <c r="AG38" s="1"/>
  <c r="AG34" i="23"/>
  <c r="S85" i="26"/>
  <c r="S38" s="1"/>
  <c r="S34" i="23"/>
  <c r="N61" i="26"/>
  <c r="N18" s="1"/>
  <c r="N17" i="23"/>
  <c r="L61" i="26"/>
  <c r="L18" s="1"/>
  <c r="L17" i="23"/>
  <c r="I62" i="26"/>
  <c r="I19" s="1"/>
  <c r="I18" i="23"/>
  <c r="P62" i="26"/>
  <c r="P19" s="1"/>
  <c r="P18" i="23"/>
  <c r="M17"/>
  <c r="M61" i="26"/>
  <c r="M18" s="1"/>
  <c r="Z61"/>
  <c r="Z18" s="1"/>
  <c r="Z17" i="23"/>
  <c r="J62" i="26"/>
  <c r="J19" s="1"/>
  <c r="J18" i="23"/>
  <c r="E81" i="26"/>
  <c r="E34" s="1"/>
  <c r="E30" i="23"/>
  <c r="I51" i="22"/>
  <c r="I89"/>
  <c r="E55" i="26"/>
  <c r="E11" i="23"/>
  <c r="S16"/>
  <c r="S60" i="26"/>
  <c r="S17" s="1"/>
  <c r="G73" i="22"/>
  <c r="G13"/>
  <c r="AH51" i="28"/>
  <c r="AH15" s="1"/>
  <c r="AH21" i="26"/>
  <c r="AG197" i="2" s="1"/>
  <c r="AF51" i="28"/>
  <c r="AF15" s="1"/>
  <c r="AE234" i="2" s="1"/>
  <c r="AE63" i="37" s="1"/>
  <c r="AF21" i="26"/>
  <c r="AE197" i="2" s="1"/>
  <c r="G52" i="28"/>
  <c r="G16" s="1"/>
  <c r="G22" i="26"/>
  <c r="F198" i="2" s="1"/>
  <c r="I52" i="28"/>
  <c r="I16" s="1"/>
  <c r="I22" i="26"/>
  <c r="H198" i="2" s="1"/>
  <c r="I51" i="28"/>
  <c r="I15" s="1"/>
  <c r="H234" i="2" s="1"/>
  <c r="H63" i="37" s="1"/>
  <c r="I21" i="26"/>
  <c r="H197" i="2" s="1"/>
  <c r="AI84" i="26"/>
  <c r="AI37" s="1"/>
  <c r="AI33" i="23"/>
  <c r="U9" i="28"/>
  <c r="AC9"/>
  <c r="E71" i="22"/>
  <c r="E11"/>
  <c r="E49" i="28"/>
  <c r="E13" s="1"/>
  <c r="E16" i="26"/>
  <c r="AG9" i="28"/>
  <c r="M9"/>
  <c r="Q26"/>
  <c r="I26"/>
  <c r="AH86" i="26"/>
  <c r="AH39" s="1"/>
  <c r="AH35" i="23"/>
  <c r="E54" i="26"/>
  <c r="E11" s="1"/>
  <c r="E9" i="24"/>
  <c r="AD26" i="28"/>
  <c r="Q9"/>
  <c r="AG26"/>
  <c r="Y26"/>
  <c r="V26"/>
  <c r="I9"/>
  <c r="L26"/>
  <c r="M12" i="1"/>
  <c r="G124" i="21"/>
  <c r="G30" s="1"/>
  <c r="G34" s="1"/>
  <c r="AC85" i="26"/>
  <c r="AC38" s="1"/>
  <c r="AC34" i="23"/>
  <c r="X62" i="26"/>
  <c r="X19" s="1"/>
  <c r="X18" i="23"/>
  <c r="Q85" i="26"/>
  <c r="Q38" s="1"/>
  <c r="Q34" i="23"/>
  <c r="AC60" i="26"/>
  <c r="AC17" s="1"/>
  <c r="AC16" i="23"/>
  <c r="V61" i="26"/>
  <c r="V18" s="1"/>
  <c r="V17" i="23"/>
  <c r="N62" i="26"/>
  <c r="N19" s="1"/>
  <c r="N18" i="23"/>
  <c r="H60" i="26"/>
  <c r="H17" s="1"/>
  <c r="H16" i="23"/>
  <c r="P60" i="26"/>
  <c r="P17" s="1"/>
  <c r="P16" i="23"/>
  <c r="W62" i="26"/>
  <c r="W19" s="1"/>
  <c r="W18" i="23"/>
  <c r="V84" i="26"/>
  <c r="V37" s="1"/>
  <c r="V33" i="23"/>
  <c r="AD52" i="28"/>
  <c r="AD16" s="1"/>
  <c r="AD22" i="26"/>
  <c r="AC198" i="2" s="1"/>
  <c r="F52" i="28"/>
  <c r="F16" s="1"/>
  <c r="F22" i="26"/>
  <c r="E198" i="2" s="1"/>
  <c r="E8" i="24"/>
  <c r="E38"/>
  <c r="AD62" i="26"/>
  <c r="AD19" s="1"/>
  <c r="AD18" i="23"/>
  <c r="S18"/>
  <c r="S62" i="26"/>
  <c r="S19" s="1"/>
  <c r="R85"/>
  <c r="R38" s="1"/>
  <c r="R34" i="23"/>
  <c r="O16"/>
  <c r="O60" i="26"/>
  <c r="O17" s="1"/>
  <c r="AE61"/>
  <c r="AE18" s="1"/>
  <c r="AE17" i="23"/>
  <c r="H33"/>
  <c r="H84" i="26"/>
  <c r="H37" s="1"/>
  <c r="T62"/>
  <c r="T19" s="1"/>
  <c r="T18" i="23"/>
  <c r="H86" i="26"/>
  <c r="H39" s="1"/>
  <c r="H35" i="23"/>
  <c r="O84" i="26"/>
  <c r="O37" s="1"/>
  <c r="O33" i="23"/>
  <c r="AI85" i="26"/>
  <c r="AI38" s="1"/>
  <c r="AI34" i="23"/>
  <c r="I17"/>
  <c r="I61" i="26"/>
  <c r="I18" s="1"/>
  <c r="AB62"/>
  <c r="AB19" s="1"/>
  <c r="AB18" i="23"/>
  <c r="H62" i="26"/>
  <c r="H19" s="1"/>
  <c r="H18" i="23"/>
  <c r="R62" i="26"/>
  <c r="R19" s="1"/>
  <c r="R18" i="23"/>
  <c r="F61" i="26"/>
  <c r="F18" s="1"/>
  <c r="F17" i="23"/>
  <c r="AF61" i="26"/>
  <c r="AF18" s="1"/>
  <c r="AF17" i="23"/>
  <c r="AB33"/>
  <c r="AB84" i="26"/>
  <c r="AB37" s="1"/>
  <c r="L35" i="23"/>
  <c r="L86" i="26"/>
  <c r="L39" s="1"/>
  <c r="E57"/>
  <c r="E14" s="1"/>
  <c r="E13" i="23"/>
  <c r="E79" i="26"/>
  <c r="E28" i="23"/>
  <c r="P84" i="26"/>
  <c r="P37" s="1"/>
  <c r="P33" i="23"/>
  <c r="AE51" i="28"/>
  <c r="AE15" s="1"/>
  <c r="AD234" i="2" s="1"/>
  <c r="AD63" i="37" s="1"/>
  <c r="AE21" i="26"/>
  <c r="AD197" i="2" s="1"/>
  <c r="AG51" i="28"/>
  <c r="AG15" s="1"/>
  <c r="AG21" i="26"/>
  <c r="AF197" i="2" s="1"/>
  <c r="AI51" i="28"/>
  <c r="AI15" s="1"/>
  <c r="AH234" i="2" s="1"/>
  <c r="AH63" i="37" s="1"/>
  <c r="AI21" i="26"/>
  <c r="AH197" i="2" s="1"/>
  <c r="AE52" i="28"/>
  <c r="AE16" s="1"/>
  <c r="AE22" i="26"/>
  <c r="AD198" i="2" s="1"/>
  <c r="H51" i="28"/>
  <c r="H15" s="1"/>
  <c r="G234" i="2" s="1"/>
  <c r="G63" i="37" s="1"/>
  <c r="H21" i="26"/>
  <c r="G197" i="2" s="1"/>
  <c r="E52" i="28"/>
  <c r="E16" s="1"/>
  <c r="E22" i="26"/>
  <c r="D198" i="2" s="1"/>
  <c r="F26" i="28"/>
  <c r="AC26"/>
  <c r="E53" i="26"/>
  <c r="E10" s="1"/>
  <c r="E10" i="23"/>
  <c r="I84" i="22"/>
  <c r="H102"/>
  <c r="H25" s="1"/>
  <c r="T9" i="28"/>
  <c r="AF9"/>
  <c r="E77" i="26"/>
  <c r="E30" s="1"/>
  <c r="E27" i="23"/>
  <c r="AF60" i="26"/>
  <c r="AF17" s="1"/>
  <c r="AF16" i="23"/>
  <c r="X9" i="28"/>
  <c r="U26"/>
  <c r="P9"/>
  <c r="E26"/>
  <c r="Y9"/>
  <c r="F65" i="22"/>
  <c r="F66"/>
  <c r="N26" i="28"/>
  <c r="M26"/>
  <c r="H9"/>
  <c r="Z62" i="26"/>
  <c r="Z19" s="1"/>
  <c r="Z18" i="23"/>
  <c r="I85" i="26"/>
  <c r="I38" s="1"/>
  <c r="I34" i="23"/>
  <c r="AI62" i="26"/>
  <c r="AI19" s="1"/>
  <c r="AI18" i="23"/>
  <c r="AB85" i="26"/>
  <c r="AB38" s="1"/>
  <c r="AB34" i="23"/>
  <c r="U84" i="26"/>
  <c r="U37" s="1"/>
  <c r="U33" i="23"/>
  <c r="K61" i="26"/>
  <c r="K18" s="1"/>
  <c r="K17" i="23"/>
  <c r="J61" i="26"/>
  <c r="J18" s="1"/>
  <c r="J17" i="23"/>
  <c r="T61" i="26"/>
  <c r="T18" s="1"/>
  <c r="T17" i="23"/>
  <c r="AA61" i="26"/>
  <c r="AA18" s="1"/>
  <c r="AA17" i="23"/>
  <c r="E62" i="26"/>
  <c r="E19" s="1"/>
  <c r="E18" i="23"/>
  <c r="H61" i="26"/>
  <c r="H18" s="1"/>
  <c r="H17" i="23"/>
  <c r="AI52" i="28"/>
  <c r="AI16" s="1"/>
  <c r="AI22" i="26"/>
  <c r="AH198" i="2" s="1"/>
  <c r="J52" i="28"/>
  <c r="J16" s="1"/>
  <c r="J22" i="26"/>
  <c r="I198" i="2" s="1"/>
  <c r="G51" i="28"/>
  <c r="G15" s="1"/>
  <c r="F234" i="2" s="1"/>
  <c r="F63" i="37" s="1"/>
  <c r="G21" i="26"/>
  <c r="F197" i="2" s="1"/>
  <c r="AH84" i="26"/>
  <c r="AH37" s="1"/>
  <c r="AH33" i="23"/>
  <c r="M85" i="26"/>
  <c r="M38" s="1"/>
  <c r="M34" i="23"/>
  <c r="L85" i="26"/>
  <c r="L38" s="1"/>
  <c r="L34" i="23"/>
  <c r="H85" i="26"/>
  <c r="H38" s="1"/>
  <c r="H34" i="23"/>
  <c r="AG62" i="26"/>
  <c r="AG19" s="1"/>
  <c r="AG18" i="23"/>
  <c r="J34"/>
  <c r="J85" i="26"/>
  <c r="J38" s="1"/>
  <c r="AE16" i="23"/>
  <c r="AE60" i="26"/>
  <c r="AE17" s="1"/>
  <c r="AA16" i="23"/>
  <c r="AA60" i="26"/>
  <c r="AA17" s="1"/>
  <c r="AH61"/>
  <c r="AH18" s="1"/>
  <c r="AH17" i="23"/>
  <c r="P61" i="26"/>
  <c r="P18" s="1"/>
  <c r="P17" i="23"/>
  <c r="AF62" i="26"/>
  <c r="AF19" s="1"/>
  <c r="AF18" i="23"/>
  <c r="S86" i="26"/>
  <c r="S39" s="1"/>
  <c r="S35" i="23"/>
  <c r="E84" i="26"/>
  <c r="E37" s="1"/>
  <c r="E33" i="23"/>
  <c r="AC84" i="26"/>
  <c r="AC37" s="1"/>
  <c r="AC33" i="23"/>
  <c r="F85" i="26"/>
  <c r="F38" s="1"/>
  <c r="F34" i="23"/>
  <c r="AG86" i="26"/>
  <c r="AG39" s="1"/>
  <c r="AG35" i="23"/>
  <c r="AA84" i="26"/>
  <c r="AA37" s="1"/>
  <c r="AA33" i="23"/>
  <c r="AE85" i="26"/>
  <c r="AE38" s="1"/>
  <c r="AE34" i="23"/>
  <c r="S61" i="26"/>
  <c r="S18" s="1"/>
  <c r="S17" i="23"/>
  <c r="G84" i="26"/>
  <c r="G37" s="1"/>
  <c r="G33" i="23"/>
  <c r="M86" i="26"/>
  <c r="M39" s="1"/>
  <c r="M35" i="23"/>
  <c r="G16"/>
  <c r="G60" i="26"/>
  <c r="G17" s="1"/>
  <c r="Z84"/>
  <c r="Z37" s="1"/>
  <c r="Z33" i="23"/>
  <c r="Q84" i="26"/>
  <c r="Q37" s="1"/>
  <c r="Q33" i="23"/>
  <c r="Z34"/>
  <c r="Z85" i="26"/>
  <c r="Z38" s="1"/>
  <c r="AF85"/>
  <c r="AF38" s="1"/>
  <c r="AF34" i="23"/>
  <c r="W61" i="26"/>
  <c r="W18" s="1"/>
  <c r="W17" i="23"/>
  <c r="P85" i="26"/>
  <c r="P38" s="1"/>
  <c r="P34" i="23"/>
  <c r="V85" i="26"/>
  <c r="V38" s="1"/>
  <c r="V34" i="23"/>
  <c r="N34"/>
  <c r="N85" i="26"/>
  <c r="N38" s="1"/>
  <c r="G85"/>
  <c r="G38" s="1"/>
  <c r="G34" i="23"/>
  <c r="L62" i="26"/>
  <c r="L19" s="1"/>
  <c r="L18" i="23"/>
  <c r="Q62" i="26"/>
  <c r="Q19" s="1"/>
  <c r="Q18" i="23"/>
  <c r="K18"/>
  <c r="K62" i="26"/>
  <c r="K19" s="1"/>
  <c r="X85"/>
  <c r="X38" s="1"/>
  <c r="X34" i="23"/>
  <c r="K85" i="26"/>
  <c r="K38" s="1"/>
  <c r="K34" i="23"/>
  <c r="V86" i="26"/>
  <c r="V39" s="1"/>
  <c r="V35" i="23"/>
  <c r="I86" i="26"/>
  <c r="I39" s="1"/>
  <c r="I35" i="23"/>
  <c r="AG84" i="26"/>
  <c r="AG37" s="1"/>
  <c r="AG33" i="23"/>
  <c r="R61" i="26"/>
  <c r="R18" s="1"/>
  <c r="R17" i="23"/>
  <c r="U17"/>
  <c r="U61" i="26"/>
  <c r="U18" s="1"/>
  <c r="O18" i="23"/>
  <c r="O62" i="26"/>
  <c r="O19" s="1"/>
  <c r="X61"/>
  <c r="X18" s="1"/>
  <c r="X17" i="23"/>
  <c r="AC17"/>
  <c r="AC61" i="26"/>
  <c r="AC18" s="1"/>
  <c r="G18" i="23"/>
  <c r="G62" i="26"/>
  <c r="G19" s="1"/>
  <c r="X60"/>
  <c r="X17" s="1"/>
  <c r="X16" i="23"/>
  <c r="AD61" i="26"/>
  <c r="AD18" s="1"/>
  <c r="AD17" i="23"/>
  <c r="G61" i="26"/>
  <c r="G18" s="1"/>
  <c r="G17" i="23"/>
  <c r="AA62" i="26"/>
  <c r="AA19" s="1"/>
  <c r="AA18" i="23"/>
  <c r="Y62" i="26"/>
  <c r="Y19" s="1"/>
  <c r="Y18" i="23"/>
  <c r="AE18"/>
  <c r="AE62" i="26"/>
  <c r="AE19" s="1"/>
  <c r="E86"/>
  <c r="E39" s="1"/>
  <c r="E35" i="23"/>
  <c r="O61" i="26"/>
  <c r="O18" s="1"/>
  <c r="O17" i="23"/>
  <c r="AI86" i="26"/>
  <c r="AI39" s="1"/>
  <c r="AI35" i="23"/>
  <c r="I84" i="26"/>
  <c r="I37" s="1"/>
  <c r="I33" i="23"/>
  <c r="AG17"/>
  <c r="AG61" i="26"/>
  <c r="AG18" s="1"/>
  <c r="Z60"/>
  <c r="Z17" s="1"/>
  <c r="Z16" i="23"/>
  <c r="AE86" i="26"/>
  <c r="AE39" s="1"/>
  <c r="AE35" i="23"/>
  <c r="AF84" i="26"/>
  <c r="AF37" s="1"/>
  <c r="AF33" i="23"/>
  <c r="S84" i="26"/>
  <c r="S37" s="1"/>
  <c r="S33" i="23"/>
  <c r="E15" i="22"/>
  <c r="E46" i="23"/>
  <c r="AF52" i="28"/>
  <c r="AF16" s="1"/>
  <c r="AF22" i="26"/>
  <c r="AE198" i="2" s="1"/>
  <c r="AH52" i="28"/>
  <c r="AH16" s="1"/>
  <c r="AH22" i="26"/>
  <c r="AG198" i="2" s="1"/>
  <c r="F51" i="28"/>
  <c r="F15" s="1"/>
  <c r="E234" i="2" s="1"/>
  <c r="E63" i="37" s="1"/>
  <c r="F21" i="26"/>
  <c r="E197" i="2" s="1"/>
  <c r="H52" i="28"/>
  <c r="H16" s="1"/>
  <c r="H22" i="26"/>
  <c r="G198" i="2" s="1"/>
  <c r="E51" i="28"/>
  <c r="E15" s="1"/>
  <c r="D234" i="2" s="1"/>
  <c r="D63" i="37" s="1"/>
  <c r="E21" i="26"/>
  <c r="E24" i="22"/>
  <c r="E107"/>
  <c r="W16" i="23"/>
  <c r="W60" i="26"/>
  <c r="W17" s="1"/>
  <c r="J53" i="24"/>
  <c r="J64" i="26" s="1"/>
  <c r="G61" i="24"/>
  <c r="C123"/>
  <c r="D120"/>
  <c r="K112" s="1"/>
  <c r="K89" i="26" s="1"/>
  <c r="F61" i="24"/>
  <c r="I43" i="22"/>
  <c r="H65"/>
  <c r="I66"/>
  <c r="I13" s="1"/>
  <c r="I10" i="1"/>
  <c r="G42"/>
  <c r="G11" s="1"/>
  <c r="G126" i="21"/>
  <c r="G32" s="1"/>
  <c r="G36" s="1"/>
  <c r="G125"/>
  <c r="G31" s="1"/>
  <c r="G35" s="1"/>
  <c r="K76"/>
  <c r="K12" s="1"/>
  <c r="I45" i="22"/>
  <c r="H77" i="21"/>
  <c r="H13" s="1"/>
  <c r="H17" s="1"/>
  <c r="H12"/>
  <c r="H16" s="1"/>
  <c r="F85"/>
  <c r="F49" i="23" s="1"/>
  <c r="F13" i="21"/>
  <c r="F17" s="1"/>
  <c r="E13"/>
  <c r="E17" s="1"/>
  <c r="E85"/>
  <c r="E49" i="23" s="1"/>
  <c r="F79" i="21"/>
  <c r="F12"/>
  <c r="F16" s="1"/>
  <c r="F84"/>
  <c r="F48" i="23" s="1"/>
  <c r="E15" i="21"/>
  <c r="E19" s="1"/>
  <c r="E87"/>
  <c r="E51" i="23" s="1"/>
  <c r="I102" i="21"/>
  <c r="I123" s="1"/>
  <c r="I29" s="1"/>
  <c r="I56"/>
  <c r="I76" s="1"/>
  <c r="I12" s="1"/>
  <c r="I16" s="1"/>
  <c r="F29"/>
  <c r="F33" s="1"/>
  <c r="F126"/>
  <c r="F132"/>
  <c r="F70" i="23" s="1"/>
  <c r="F124" i="21"/>
  <c r="F125"/>
  <c r="G12"/>
  <c r="G16" s="1"/>
  <c r="G84"/>
  <c r="G48" i="23" s="1"/>
  <c r="G77" i="21"/>
  <c r="G79"/>
  <c r="G78"/>
  <c r="L51"/>
  <c r="M51" s="1"/>
  <c r="F78"/>
  <c r="L12" i="1"/>
  <c r="G108" i="22"/>
  <c r="G101"/>
  <c r="I95"/>
  <c r="I22" s="1"/>
  <c r="J83"/>
  <c r="J96" s="1"/>
  <c r="J23" s="1"/>
  <c r="I42"/>
  <c r="I58" s="1"/>
  <c r="I9" s="1"/>
  <c r="J46"/>
  <c r="J66" s="1"/>
  <c r="J13" s="1"/>
  <c r="H73"/>
  <c r="H84" i="21"/>
  <c r="H48" i="23" s="1"/>
  <c r="H78" i="21"/>
  <c r="H79"/>
  <c r="I114"/>
  <c r="I25" s="1"/>
  <c r="J96"/>
  <c r="I71"/>
  <c r="I70"/>
  <c r="I69"/>
  <c r="I9" s="1"/>
  <c r="H117"/>
  <c r="H28" s="1"/>
  <c r="H116"/>
  <c r="H27" s="1"/>
  <c r="H115"/>
  <c r="H26" s="1"/>
  <c r="H132"/>
  <c r="H70" i="23" s="1"/>
  <c r="H126" i="21"/>
  <c r="H125"/>
  <c r="H124"/>
  <c r="K50"/>
  <c r="J68"/>
  <c r="J8" s="1"/>
  <c r="J16" s="1"/>
  <c r="N42" i="1"/>
  <c r="N11" s="1"/>
  <c r="N12"/>
  <c r="U42"/>
  <c r="U11" s="1"/>
  <c r="U12"/>
  <c r="R42"/>
  <c r="R11" s="1"/>
  <c r="R12"/>
  <c r="P42"/>
  <c r="P11" s="1"/>
  <c r="P12"/>
  <c r="V42"/>
  <c r="V11" s="1"/>
  <c r="V12"/>
  <c r="T42"/>
  <c r="T11" s="1"/>
  <c r="T12"/>
  <c r="Y42"/>
  <c r="Y11" s="1"/>
  <c r="Y12"/>
  <c r="AE42"/>
  <c r="AE11" s="1"/>
  <c r="AE12"/>
  <c r="AC42"/>
  <c r="AC11" s="1"/>
  <c r="AC12"/>
  <c r="O42"/>
  <c r="O11" s="1"/>
  <c r="O12"/>
  <c r="S42"/>
  <c r="S11" s="1"/>
  <c r="S12"/>
  <c r="AG42"/>
  <c r="AG11" s="1"/>
  <c r="AG12"/>
  <c r="I42"/>
  <c r="I11" s="1"/>
  <c r="I12"/>
  <c r="AF42"/>
  <c r="AF11" s="1"/>
  <c r="AF12"/>
  <c r="Q42"/>
  <c r="Q11" s="1"/>
  <c r="Q12"/>
  <c r="H42"/>
  <c r="H11" s="1"/>
  <c r="H12"/>
  <c r="W42"/>
  <c r="W11" s="1"/>
  <c r="W12"/>
  <c r="Z42"/>
  <c r="Z11" s="1"/>
  <c r="Z12"/>
  <c r="AA42"/>
  <c r="AA11" s="1"/>
  <c r="AA12"/>
  <c r="F42"/>
  <c r="F11" s="1"/>
  <c r="F12"/>
  <c r="AI42"/>
  <c r="AI11" s="1"/>
  <c r="AI12"/>
  <c r="X42"/>
  <c r="X11" s="1"/>
  <c r="X12"/>
  <c r="AD42"/>
  <c r="AD11" s="1"/>
  <c r="AD12"/>
  <c r="AB42"/>
  <c r="AB11" s="1"/>
  <c r="AB12"/>
  <c r="AH42"/>
  <c r="AH11" s="1"/>
  <c r="AH12"/>
  <c r="F69" i="23" l="1"/>
  <c r="F27" s="1"/>
  <c r="G64" i="22"/>
  <c r="G11" s="1"/>
  <c r="G134" i="21"/>
  <c r="G72" i="23" s="1"/>
  <c r="G30" s="1"/>
  <c r="K79" i="21"/>
  <c r="K15" s="1"/>
  <c r="G72" i="22"/>
  <c r="G15" s="1"/>
  <c r="G28" i="23"/>
  <c r="F24" i="22"/>
  <c r="I84" i="21"/>
  <c r="I48" i="23" s="1"/>
  <c r="I11" s="1"/>
  <c r="E80" i="26"/>
  <c r="E33" s="1"/>
  <c r="E31" i="23"/>
  <c r="G133" i="21"/>
  <c r="G71" i="23" s="1"/>
  <c r="G80" i="26" s="1"/>
  <c r="G33" s="1"/>
  <c r="H55"/>
  <c r="H11" i="23"/>
  <c r="G107" i="22"/>
  <c r="G24"/>
  <c r="F13"/>
  <c r="F73"/>
  <c r="G29" i="23"/>
  <c r="G27" i="22"/>
  <c r="G69" i="23"/>
  <c r="G55" i="26"/>
  <c r="G11" i="23"/>
  <c r="F79" i="26"/>
  <c r="F28" i="23"/>
  <c r="F12" i="22"/>
  <c r="F64"/>
  <c r="F72"/>
  <c r="J84"/>
  <c r="I102"/>
  <c r="I25" s="1"/>
  <c r="AF234" i="2"/>
  <c r="AF63" i="37" s="1"/>
  <c r="E45" i="23"/>
  <c r="E14" i="22"/>
  <c r="AG234" i="2"/>
  <c r="AG63" i="37" s="1"/>
  <c r="I78" i="21"/>
  <c r="I14" s="1"/>
  <c r="I55" i="26"/>
  <c r="F55"/>
  <c r="F11" i="23"/>
  <c r="E11" i="24"/>
  <c r="E45" i="28"/>
  <c r="G64"/>
  <c r="G29" s="1"/>
  <c r="G32" i="26"/>
  <c r="E32"/>
  <c r="E64" i="28"/>
  <c r="E29" s="1"/>
  <c r="F26" i="22"/>
  <c r="F68" i="23"/>
  <c r="G47"/>
  <c r="G16" i="22"/>
  <c r="E48" i="28"/>
  <c r="E12" i="26"/>
  <c r="J51" i="28"/>
  <c r="J15" s="1"/>
  <c r="I234" i="2" s="1"/>
  <c r="I63" i="37" s="1"/>
  <c r="J21" i="26"/>
  <c r="I197" i="2" s="1"/>
  <c r="H16" i="22"/>
  <c r="H47" i="23"/>
  <c r="E56" i="26"/>
  <c r="E13" s="1"/>
  <c r="E12" i="23"/>
  <c r="H79" i="26"/>
  <c r="H28" i="23"/>
  <c r="E58" i="26"/>
  <c r="E15" s="1"/>
  <c r="E14" i="23"/>
  <c r="F56" i="26"/>
  <c r="F13" s="1"/>
  <c r="F12" i="23"/>
  <c r="H64" i="22"/>
  <c r="H11" s="1"/>
  <c r="H12"/>
  <c r="E68" i="23"/>
  <c r="E26" i="22"/>
  <c r="E52" i="26"/>
  <c r="E9" s="1"/>
  <c r="E9" i="23"/>
  <c r="L76" i="21"/>
  <c r="L12" s="1"/>
  <c r="K78"/>
  <c r="K14" s="1"/>
  <c r="K77"/>
  <c r="K13" s="1"/>
  <c r="H85"/>
  <c r="H49" i="23" s="1"/>
  <c r="K68" i="28"/>
  <c r="K33" s="1"/>
  <c r="K42" i="26"/>
  <c r="J218" i="2" s="1"/>
  <c r="D62" i="24"/>
  <c r="E120"/>
  <c r="K111" s="1"/>
  <c r="K88" i="26" s="1"/>
  <c r="C124" i="24"/>
  <c r="J45" i="22"/>
  <c r="J59" s="1"/>
  <c r="J10" s="1"/>
  <c r="I59"/>
  <c r="J43"/>
  <c r="I65"/>
  <c r="G135" i="21"/>
  <c r="G73" i="23" s="1"/>
  <c r="I33" i="21"/>
  <c r="F86"/>
  <c r="F50" i="23" s="1"/>
  <c r="F14" i="21"/>
  <c r="F18" s="1"/>
  <c r="H135"/>
  <c r="H73" i="23" s="1"/>
  <c r="H32" i="21"/>
  <c r="H36" s="1"/>
  <c r="H86"/>
  <c r="H50" i="23" s="1"/>
  <c r="H14" i="21"/>
  <c r="H18" s="1"/>
  <c r="G13"/>
  <c r="G17" s="1"/>
  <c r="G85"/>
  <c r="G49" i="23" s="1"/>
  <c r="F133" i="21"/>
  <c r="F71" i="23" s="1"/>
  <c r="F30" i="21"/>
  <c r="F34" s="1"/>
  <c r="H134"/>
  <c r="H72" i="23" s="1"/>
  <c r="H31" i="21"/>
  <c r="H35" s="1"/>
  <c r="I11"/>
  <c r="H87"/>
  <c r="H51" i="23" s="1"/>
  <c r="H15" i="21"/>
  <c r="H19" s="1"/>
  <c r="G15"/>
  <c r="G19" s="1"/>
  <c r="G87"/>
  <c r="G51" i="23" s="1"/>
  <c r="F31" i="21"/>
  <c r="F35" s="1"/>
  <c r="F134"/>
  <c r="F72" i="23" s="1"/>
  <c r="H133" i="21"/>
  <c r="H71" i="23" s="1"/>
  <c r="H30" i="21"/>
  <c r="H34" s="1"/>
  <c r="I10"/>
  <c r="G86"/>
  <c r="G50" i="23" s="1"/>
  <c r="G14" i="21"/>
  <c r="G18" s="1"/>
  <c r="F32"/>
  <c r="F36" s="1"/>
  <c r="F135"/>
  <c r="F73" i="23" s="1"/>
  <c r="F15" i="21"/>
  <c r="F19" s="1"/>
  <c r="F87"/>
  <c r="F51" i="23" s="1"/>
  <c r="I77" i="21"/>
  <c r="I13" s="1"/>
  <c r="I17" s="1"/>
  <c r="I79"/>
  <c r="I15" s="1"/>
  <c r="J42" i="22"/>
  <c r="J58" s="1"/>
  <c r="J9" s="1"/>
  <c r="H57"/>
  <c r="H72"/>
  <c r="K83"/>
  <c r="K96" s="1"/>
  <c r="K23" s="1"/>
  <c r="J95"/>
  <c r="J22" s="1"/>
  <c r="K46"/>
  <c r="K66" s="1"/>
  <c r="K13" s="1"/>
  <c r="H108"/>
  <c r="H101"/>
  <c r="J71" i="21"/>
  <c r="J70"/>
  <c r="J69"/>
  <c r="J84"/>
  <c r="J48" i="23" s="1"/>
  <c r="I117" i="21"/>
  <c r="I28" s="1"/>
  <c r="I116"/>
  <c r="I27" s="1"/>
  <c r="I115"/>
  <c r="I26" s="1"/>
  <c r="J114"/>
  <c r="J25" s="1"/>
  <c r="K96"/>
  <c r="J123"/>
  <c r="J29" s="1"/>
  <c r="L50"/>
  <c r="K68"/>
  <c r="K8" s="1"/>
  <c r="K16" s="1"/>
  <c r="M76"/>
  <c r="M12" s="1"/>
  <c r="N51"/>
  <c r="I132"/>
  <c r="I70" i="23" s="1"/>
  <c r="I126" i="21"/>
  <c r="I32" s="1"/>
  <c r="I125"/>
  <c r="I31" s="1"/>
  <c r="I124"/>
  <c r="I30" s="1"/>
  <c r="F77" i="26" l="1"/>
  <c r="F30" s="1"/>
  <c r="G46" i="23"/>
  <c r="G52" i="26" s="1"/>
  <c r="G9" s="1"/>
  <c r="G81"/>
  <c r="G34" s="1"/>
  <c r="G71" i="22"/>
  <c r="L78" i="21"/>
  <c r="L14" s="1"/>
  <c r="I18"/>
  <c r="I86"/>
  <c r="I50" i="23" s="1"/>
  <c r="I13" s="1"/>
  <c r="I36" i="21"/>
  <c r="L77"/>
  <c r="L13" s="1"/>
  <c r="I19"/>
  <c r="L79"/>
  <c r="L15" s="1"/>
  <c r="J55" i="26"/>
  <c r="J11" i="23"/>
  <c r="H80" i="26"/>
  <c r="H33" s="1"/>
  <c r="H29" i="23"/>
  <c r="F76" i="26"/>
  <c r="F26" i="23"/>
  <c r="F71" i="22"/>
  <c r="F11"/>
  <c r="H48" i="28"/>
  <c r="H12" i="26"/>
  <c r="F58"/>
  <c r="F15" s="1"/>
  <c r="F14" i="23"/>
  <c r="G14"/>
  <c r="G58" i="26"/>
  <c r="G15" s="1"/>
  <c r="F80"/>
  <c r="F33" s="1"/>
  <c r="F29" i="23"/>
  <c r="H57" i="26"/>
  <c r="H14" s="1"/>
  <c r="H13" i="23"/>
  <c r="F57" i="26"/>
  <c r="F14" s="1"/>
  <c r="F13" i="23"/>
  <c r="E76" i="26"/>
  <c r="E26" i="23"/>
  <c r="E78"/>
  <c r="G53" i="26"/>
  <c r="G10" s="1"/>
  <c r="G10" i="23"/>
  <c r="F15" i="22"/>
  <c r="F46" i="23"/>
  <c r="F64" i="28"/>
  <c r="F29" s="1"/>
  <c r="F32" i="26"/>
  <c r="G77"/>
  <c r="G30" s="1"/>
  <c r="G27" i="23"/>
  <c r="F47"/>
  <c r="F16" i="22"/>
  <c r="F78" i="23"/>
  <c r="H107" i="22"/>
  <c r="H24"/>
  <c r="I73"/>
  <c r="I10"/>
  <c r="I79" i="26"/>
  <c r="I28" i="23"/>
  <c r="H71" i="22"/>
  <c r="H8"/>
  <c r="H58" i="26"/>
  <c r="H15" s="1"/>
  <c r="H14" i="23"/>
  <c r="I64" i="22"/>
  <c r="I11" s="1"/>
  <c r="I12"/>
  <c r="E9" i="28"/>
  <c r="I48"/>
  <c r="I12" i="26"/>
  <c r="E51"/>
  <c r="E8" i="23"/>
  <c r="E56"/>
  <c r="K84" i="22"/>
  <c r="J102"/>
  <c r="J25" s="1"/>
  <c r="G48" i="28"/>
  <c r="G12" i="26"/>
  <c r="G68" i="23"/>
  <c r="G26" i="22"/>
  <c r="G57" i="26"/>
  <c r="G14" s="1"/>
  <c r="G13" i="23"/>
  <c r="G56" i="26"/>
  <c r="G13" s="1"/>
  <c r="G12" i="23"/>
  <c r="H56" i="26"/>
  <c r="H13" s="1"/>
  <c r="H12" i="23"/>
  <c r="H53" i="26"/>
  <c r="H10" s="1"/>
  <c r="H10" i="23"/>
  <c r="H27" i="22"/>
  <c r="H69" i="23"/>
  <c r="H46"/>
  <c r="H15" i="22"/>
  <c r="F82" i="26"/>
  <c r="F35" s="1"/>
  <c r="F31" i="23"/>
  <c r="F30"/>
  <c r="F81" i="26"/>
  <c r="F34" s="1"/>
  <c r="H81"/>
  <c r="H34" s="1"/>
  <c r="H30" i="23"/>
  <c r="H31"/>
  <c r="H82" i="26"/>
  <c r="H35" s="1"/>
  <c r="G82"/>
  <c r="G35" s="1"/>
  <c r="G31" i="23"/>
  <c r="H64" i="28"/>
  <c r="H29" s="1"/>
  <c r="H32" i="26"/>
  <c r="E12" i="28"/>
  <c r="F12" i="26"/>
  <c r="F48" i="28"/>
  <c r="K41" i="26"/>
  <c r="J217" i="2" s="1"/>
  <c r="K67" i="28"/>
  <c r="G120" i="24"/>
  <c r="K54"/>
  <c r="K65" i="26" s="1"/>
  <c r="E62" i="24"/>
  <c r="F120"/>
  <c r="C125"/>
  <c r="K45" i="22"/>
  <c r="K59" s="1"/>
  <c r="K10" s="1"/>
  <c r="K43"/>
  <c r="J65"/>
  <c r="I35" i="21"/>
  <c r="I85"/>
  <c r="I49" i="23" s="1"/>
  <c r="J73" i="22"/>
  <c r="J85" i="21"/>
  <c r="J49" i="23" s="1"/>
  <c r="J9" i="21"/>
  <c r="J17" s="1"/>
  <c r="J87"/>
  <c r="J51" i="23" s="1"/>
  <c r="J11" i="21"/>
  <c r="J19" s="1"/>
  <c r="J86"/>
  <c r="J50" i="23" s="1"/>
  <c r="J10" i="21"/>
  <c r="J18" s="1"/>
  <c r="I87"/>
  <c r="I51" i="23" s="1"/>
  <c r="I34" i="21"/>
  <c r="J33"/>
  <c r="L46" i="22"/>
  <c r="L66" s="1"/>
  <c r="L13" s="1"/>
  <c r="I57"/>
  <c r="I72"/>
  <c r="K42"/>
  <c r="K58" s="1"/>
  <c r="K9" s="1"/>
  <c r="I101"/>
  <c r="I108"/>
  <c r="L83"/>
  <c r="L96" s="1"/>
  <c r="L23" s="1"/>
  <c r="K95"/>
  <c r="K22" s="1"/>
  <c r="I134" i="21"/>
  <c r="I72" i="23" s="1"/>
  <c r="I133" i="21"/>
  <c r="I71" i="23" s="1"/>
  <c r="L96" i="21"/>
  <c r="K114"/>
  <c r="K25" s="1"/>
  <c r="L68"/>
  <c r="L8" s="1"/>
  <c r="L16" s="1"/>
  <c r="M50"/>
  <c r="K123"/>
  <c r="K29" s="1"/>
  <c r="K71"/>
  <c r="K70"/>
  <c r="K69"/>
  <c r="K84"/>
  <c r="K48" i="23" s="1"/>
  <c r="J126" i="21"/>
  <c r="J32" s="1"/>
  <c r="J125"/>
  <c r="J31" s="1"/>
  <c r="J124"/>
  <c r="J30" s="1"/>
  <c r="J132"/>
  <c r="J70" i="23" s="1"/>
  <c r="I135" i="21"/>
  <c r="I73" i="23" s="1"/>
  <c r="O51" i="21"/>
  <c r="N76"/>
  <c r="N12" s="1"/>
  <c r="M79"/>
  <c r="M15" s="1"/>
  <c r="M78"/>
  <c r="M14" s="1"/>
  <c r="M77"/>
  <c r="M13" s="1"/>
  <c r="J117"/>
  <c r="J28" s="1"/>
  <c r="J116"/>
  <c r="J27" s="1"/>
  <c r="J115"/>
  <c r="J26" s="1"/>
  <c r="L45" i="22" l="1"/>
  <c r="L59" s="1"/>
  <c r="L10" s="1"/>
  <c r="G9" i="23"/>
  <c r="G14" i="22"/>
  <c r="G45" i="23"/>
  <c r="I57" i="26"/>
  <c r="I14" s="1"/>
  <c r="I82"/>
  <c r="I35" s="1"/>
  <c r="I31" i="23"/>
  <c r="I107" i="22"/>
  <c r="I24"/>
  <c r="J79" i="26"/>
  <c r="J28" i="23"/>
  <c r="K11"/>
  <c r="K55" i="26"/>
  <c r="J57"/>
  <c r="J14" s="1"/>
  <c r="J13" i="23"/>
  <c r="J56" i="26"/>
  <c r="J13" s="1"/>
  <c r="J12" i="23"/>
  <c r="J64" i="22"/>
  <c r="J11" s="1"/>
  <c r="J12"/>
  <c r="K52" i="28"/>
  <c r="K16" s="1"/>
  <c r="K22" i="26"/>
  <c r="J198" i="2" s="1"/>
  <c r="H52" i="26"/>
  <c r="H9" s="1"/>
  <c r="H9" i="23"/>
  <c r="G78"/>
  <c r="G79" s="1"/>
  <c r="G37" s="1"/>
  <c r="G76" i="26"/>
  <c r="G26" i="23"/>
  <c r="L84" i="22"/>
  <c r="K102"/>
  <c r="K25" s="1"/>
  <c r="E46" i="28"/>
  <c r="E8" i="26"/>
  <c r="H14" i="22"/>
  <c r="H45" i="23"/>
  <c r="F79"/>
  <c r="F37" s="1"/>
  <c r="F87" i="26"/>
  <c r="F36" i="23"/>
  <c r="E62" i="28"/>
  <c r="E29" i="26"/>
  <c r="H12" i="28"/>
  <c r="F62"/>
  <c r="F29" i="26"/>
  <c r="J48" i="28"/>
  <c r="J12" i="26"/>
  <c r="K33" i="21"/>
  <c r="F52" i="26"/>
  <c r="F9" s="1"/>
  <c r="F9" i="23"/>
  <c r="J58" i="26"/>
  <c r="J15" s="1"/>
  <c r="J14" i="23"/>
  <c r="G12" i="28"/>
  <c r="E19" i="23"/>
  <c r="E63" i="26"/>
  <c r="E66" s="1"/>
  <c r="I12" i="28"/>
  <c r="I64"/>
  <c r="I29" s="1"/>
  <c r="I32" i="26"/>
  <c r="F53"/>
  <c r="F10" s="1"/>
  <c r="F10" i="23"/>
  <c r="E87" i="26"/>
  <c r="E36" i="23"/>
  <c r="F45"/>
  <c r="F14" i="22"/>
  <c r="F12" i="28"/>
  <c r="H68" i="23"/>
  <c r="H26" i="22"/>
  <c r="I81" i="26"/>
  <c r="I34" s="1"/>
  <c r="I30" i="23"/>
  <c r="I69"/>
  <c r="I27" i="22"/>
  <c r="I71"/>
  <c r="I8"/>
  <c r="I58" i="26"/>
  <c r="I15" s="1"/>
  <c r="I14" i="23"/>
  <c r="I56" i="26"/>
  <c r="I13" s="1"/>
  <c r="I12" i="23"/>
  <c r="I80" i="26"/>
  <c r="I33" s="1"/>
  <c r="I29" i="23"/>
  <c r="I15" i="22"/>
  <c r="I46" i="23"/>
  <c r="J47"/>
  <c r="J16" i="22"/>
  <c r="H77" i="26"/>
  <c r="H30" s="1"/>
  <c r="H27" i="23"/>
  <c r="I47"/>
  <c r="I16" i="22"/>
  <c r="E57" i="23"/>
  <c r="E79"/>
  <c r="K32" i="28"/>
  <c r="C126" i="24"/>
  <c r="D121"/>
  <c r="L112" s="1"/>
  <c r="L89" i="26" s="1"/>
  <c r="K53" i="24"/>
  <c r="K64" i="26" s="1"/>
  <c r="G62" i="24"/>
  <c r="F62"/>
  <c r="L43" i="22"/>
  <c r="K65"/>
  <c r="J36" i="21"/>
  <c r="K87"/>
  <c r="K51" i="23" s="1"/>
  <c r="K11" i="21"/>
  <c r="K19" s="1"/>
  <c r="K86"/>
  <c r="K50" i="23" s="1"/>
  <c r="K10" i="21"/>
  <c r="K18" s="1"/>
  <c r="K85"/>
  <c r="K49" i="23" s="1"/>
  <c r="K9" i="21"/>
  <c r="K17" s="1"/>
  <c r="J35"/>
  <c r="J34"/>
  <c r="L95" i="22"/>
  <c r="L22" s="1"/>
  <c r="M83"/>
  <c r="M96" s="1"/>
  <c r="M23" s="1"/>
  <c r="J57"/>
  <c r="J72"/>
  <c r="M46"/>
  <c r="M66" s="1"/>
  <c r="M13" s="1"/>
  <c r="L42"/>
  <c r="L58" s="1"/>
  <c r="L9" s="1"/>
  <c r="J101"/>
  <c r="J108"/>
  <c r="K73"/>
  <c r="J135" i="21"/>
  <c r="J73" i="23" s="1"/>
  <c r="K126" i="21"/>
  <c r="K32" s="1"/>
  <c r="K125"/>
  <c r="K31" s="1"/>
  <c r="K124"/>
  <c r="K30" s="1"/>
  <c r="K132"/>
  <c r="K70" i="23" s="1"/>
  <c r="N78" i="21"/>
  <c r="N14" s="1"/>
  <c r="N79"/>
  <c r="N15" s="1"/>
  <c r="N77"/>
  <c r="N13" s="1"/>
  <c r="L71"/>
  <c r="L70"/>
  <c r="L69"/>
  <c r="L84"/>
  <c r="L48" i="23" s="1"/>
  <c r="L123" i="21"/>
  <c r="L29" s="1"/>
  <c r="M96"/>
  <c r="L114"/>
  <c r="L25" s="1"/>
  <c r="J133"/>
  <c r="J71" i="23" s="1"/>
  <c r="P51" i="21"/>
  <c r="O76"/>
  <c r="O12" s="1"/>
  <c r="K117"/>
  <c r="K28" s="1"/>
  <c r="K116"/>
  <c r="K27" s="1"/>
  <c r="K115"/>
  <c r="K26" s="1"/>
  <c r="N50"/>
  <c r="M68"/>
  <c r="M8" s="1"/>
  <c r="M16" s="1"/>
  <c r="J134"/>
  <c r="J72" i="23" s="1"/>
  <c r="M45" i="22" l="1"/>
  <c r="M59" s="1"/>
  <c r="M10" s="1"/>
  <c r="G51" i="26"/>
  <c r="G56" i="23"/>
  <c r="G8"/>
  <c r="K34" i="21"/>
  <c r="E23" i="26"/>
  <c r="E68"/>
  <c r="J81"/>
  <c r="J34" s="1"/>
  <c r="J30" i="23"/>
  <c r="J80" i="26"/>
  <c r="J33" s="1"/>
  <c r="J29" i="23"/>
  <c r="L55" i="26"/>
  <c r="L11" i="23"/>
  <c r="K16" i="22"/>
  <c r="K47" i="23"/>
  <c r="I53" i="26"/>
  <c r="I10" s="1"/>
  <c r="I10" i="23"/>
  <c r="J53" i="26"/>
  <c r="J10" s="1"/>
  <c r="J10" i="23"/>
  <c r="I77" i="26"/>
  <c r="I30" s="1"/>
  <c r="I27" i="23"/>
  <c r="H26"/>
  <c r="H78"/>
  <c r="H76" i="26"/>
  <c r="F51"/>
  <c r="F8" i="23"/>
  <c r="F56"/>
  <c r="F27" i="28"/>
  <c r="F60"/>
  <c r="F25" s="1"/>
  <c r="E27"/>
  <c r="E60"/>
  <c r="E25" s="1"/>
  <c r="H51" i="26"/>
  <c r="H8" i="23"/>
  <c r="H56"/>
  <c r="H57" s="1"/>
  <c r="H20" s="1"/>
  <c r="E10" i="28"/>
  <c r="E44"/>
  <c r="E8" s="1"/>
  <c r="K48"/>
  <c r="K12" i="26"/>
  <c r="K79"/>
  <c r="K28" i="23"/>
  <c r="J82" i="26"/>
  <c r="J35" s="1"/>
  <c r="J31" i="23"/>
  <c r="K57" i="26"/>
  <c r="K14" s="1"/>
  <c r="K13" i="23"/>
  <c r="K64" i="22"/>
  <c r="K11" s="1"/>
  <c r="K12"/>
  <c r="J251" i="2"/>
  <c r="J77" i="37" s="1"/>
  <c r="J64" i="28"/>
  <c r="J29" s="1"/>
  <c r="J32" i="26"/>
  <c r="J107" i="22"/>
  <c r="J24"/>
  <c r="J71"/>
  <c r="J8"/>
  <c r="E59" i="23"/>
  <c r="E60" s="1"/>
  <c r="E20"/>
  <c r="I45"/>
  <c r="I14" i="22"/>
  <c r="E66" i="28"/>
  <c r="E31" s="1"/>
  <c r="E40" i="26"/>
  <c r="J12" i="28"/>
  <c r="F40" i="26"/>
  <c r="F66" i="28"/>
  <c r="F31" s="1"/>
  <c r="E250" i="2" s="1"/>
  <c r="E76" i="37" s="1"/>
  <c r="M84" i="22"/>
  <c r="L102"/>
  <c r="L25" s="1"/>
  <c r="G87" i="26"/>
  <c r="G36" i="23"/>
  <c r="I26" i="22"/>
  <c r="I68" i="23"/>
  <c r="K36" i="21"/>
  <c r="J69" i="23"/>
  <c r="J27" i="22"/>
  <c r="J15"/>
  <c r="J46" i="23"/>
  <c r="K12"/>
  <c r="K56" i="26"/>
  <c r="K13" s="1"/>
  <c r="K58"/>
  <c r="K15" s="1"/>
  <c r="K14" i="23"/>
  <c r="K51" i="28"/>
  <c r="K15" s="1"/>
  <c r="J234" i="2" s="1"/>
  <c r="J63" i="37" s="1"/>
  <c r="K21" i="26"/>
  <c r="J197" i="2" s="1"/>
  <c r="E81" i="23"/>
  <c r="E37"/>
  <c r="I52" i="26"/>
  <c r="I9" s="1"/>
  <c r="I9" i="23"/>
  <c r="E50" i="28"/>
  <c r="E20" i="26"/>
  <c r="G62" i="28"/>
  <c r="G29" i="26"/>
  <c r="L68" i="28"/>
  <c r="L33" s="1"/>
  <c r="L42" i="26"/>
  <c r="K218" i="2" s="1"/>
  <c r="C127" i="24"/>
  <c r="D63"/>
  <c r="E121"/>
  <c r="L111" s="1"/>
  <c r="L88" i="26" s="1"/>
  <c r="M43" i="22"/>
  <c r="L65"/>
  <c r="K35" i="21"/>
  <c r="L73" i="22"/>
  <c r="L86" i="21"/>
  <c r="L50" i="23" s="1"/>
  <c r="L10" i="21"/>
  <c r="L18" s="1"/>
  <c r="L85"/>
  <c r="L49" i="23" s="1"/>
  <c r="L9" i="21"/>
  <c r="L17" s="1"/>
  <c r="L87"/>
  <c r="L51" i="23" s="1"/>
  <c r="L11" i="21"/>
  <c r="L19" s="1"/>
  <c r="L33"/>
  <c r="M42" i="22"/>
  <c r="M58" s="1"/>
  <c r="M9" s="1"/>
  <c r="N46"/>
  <c r="N66" s="1"/>
  <c r="N13" s="1"/>
  <c r="K108"/>
  <c r="K101"/>
  <c r="K57"/>
  <c r="K72"/>
  <c r="M95"/>
  <c r="M22" s="1"/>
  <c r="N83"/>
  <c r="N96" s="1"/>
  <c r="N23" s="1"/>
  <c r="K133" i="21"/>
  <c r="K71" i="23" s="1"/>
  <c r="M114" i="21"/>
  <c r="M25" s="1"/>
  <c r="N96"/>
  <c r="P76"/>
  <c r="P12" s="1"/>
  <c r="Q51"/>
  <c r="L117"/>
  <c r="L28" s="1"/>
  <c r="L116"/>
  <c r="L27" s="1"/>
  <c r="L115"/>
  <c r="L26" s="1"/>
  <c r="O50"/>
  <c r="N68"/>
  <c r="N8" s="1"/>
  <c r="N16" s="1"/>
  <c r="O78"/>
  <c r="O14" s="1"/>
  <c r="O77"/>
  <c r="O13" s="1"/>
  <c r="O79"/>
  <c r="O15" s="1"/>
  <c r="M123"/>
  <c r="M29" s="1"/>
  <c r="M33" s="1"/>
  <c r="K134"/>
  <c r="K72" i="23" s="1"/>
  <c r="K135" i="21"/>
  <c r="K73" i="23" s="1"/>
  <c r="M71" i="21"/>
  <c r="M70"/>
  <c r="M69"/>
  <c r="M84"/>
  <c r="M48" i="23" s="1"/>
  <c r="L132" i="21"/>
  <c r="L70" i="23" s="1"/>
  <c r="L126" i="21"/>
  <c r="L32" s="1"/>
  <c r="L36" s="1"/>
  <c r="L125"/>
  <c r="L31" s="1"/>
  <c r="L35" s="1"/>
  <c r="L124"/>
  <c r="L30" s="1"/>
  <c r="L34" s="1"/>
  <c r="N45" i="22" l="1"/>
  <c r="N59" s="1"/>
  <c r="N10" s="1"/>
  <c r="G19" i="23"/>
  <c r="G63" i="26"/>
  <c r="G46" i="28"/>
  <c r="G8" i="26"/>
  <c r="G57" i="23"/>
  <c r="G20" s="1"/>
  <c r="M11"/>
  <c r="M55" i="26"/>
  <c r="I8" i="23"/>
  <c r="I51" i="26"/>
  <c r="I56" i="23"/>
  <c r="H79"/>
  <c r="H37" s="1"/>
  <c r="H87" i="26"/>
  <c r="H36" i="23"/>
  <c r="L79" i="26"/>
  <c r="L28" i="23"/>
  <c r="K81" i="26"/>
  <c r="K34" s="1"/>
  <c r="K30" i="23"/>
  <c r="K107" i="22"/>
  <c r="K24"/>
  <c r="L56" i="26"/>
  <c r="L13" s="1"/>
  <c r="L12" i="23"/>
  <c r="G60" i="28"/>
  <c r="G25" s="1"/>
  <c r="G27"/>
  <c r="J77" i="26"/>
  <c r="J30" s="1"/>
  <c r="J27" i="23"/>
  <c r="J45"/>
  <c r="J14" i="22"/>
  <c r="K12" i="28"/>
  <c r="K82" i="26"/>
  <c r="K35" s="1"/>
  <c r="K31" i="23"/>
  <c r="K71" i="22"/>
  <c r="K8"/>
  <c r="L16"/>
  <c r="L47" i="23"/>
  <c r="F57"/>
  <c r="F20" s="1"/>
  <c r="F63" i="26"/>
  <c r="F66" s="1"/>
  <c r="F19" i="23"/>
  <c r="K53" i="26"/>
  <c r="K10" s="1"/>
  <c r="K10" i="23"/>
  <c r="L58" i="26"/>
  <c r="L15" s="1"/>
  <c r="L14" i="23"/>
  <c r="J26" i="22"/>
  <c r="J68" i="23"/>
  <c r="K64" i="28"/>
  <c r="K32" i="26"/>
  <c r="H8"/>
  <c r="H46" i="28"/>
  <c r="H62"/>
  <c r="H29" i="26"/>
  <c r="L48" i="28"/>
  <c r="L12" i="26"/>
  <c r="G66" i="28"/>
  <c r="G31" s="1"/>
  <c r="F250" i="2" s="1"/>
  <c r="F76" i="37" s="1"/>
  <c r="G40" i="26"/>
  <c r="H63"/>
  <c r="H66" s="1"/>
  <c r="H23" s="1"/>
  <c r="H19" i="23"/>
  <c r="E69" i="26"/>
  <c r="E71"/>
  <c r="K80"/>
  <c r="K33" s="1"/>
  <c r="K29" i="23"/>
  <c r="K46"/>
  <c r="K15" i="22"/>
  <c r="L57" i="26"/>
  <c r="L14" s="1"/>
  <c r="L13" i="23"/>
  <c r="E14" i="28"/>
  <c r="E19" s="1"/>
  <c r="E47"/>
  <c r="E82" i="23"/>
  <c r="F81"/>
  <c r="E84"/>
  <c r="I76" i="26"/>
  <c r="I26" i="23"/>
  <c r="I78"/>
  <c r="I79" s="1"/>
  <c r="I37" s="1"/>
  <c r="K27" i="22"/>
  <c r="K69" i="23"/>
  <c r="L64" i="22"/>
  <c r="L11" s="1"/>
  <c r="L12"/>
  <c r="J52" i="26"/>
  <c r="J9" s="1"/>
  <c r="J9" i="23"/>
  <c r="N84" i="22"/>
  <c r="M102"/>
  <c r="M25" s="1"/>
  <c r="E62" i="23"/>
  <c r="F46" i="28"/>
  <c r="F8" i="26"/>
  <c r="L41"/>
  <c r="K217" i="2" s="1"/>
  <c r="L67" i="28"/>
  <c r="F121" i="24"/>
  <c r="C128"/>
  <c r="G121"/>
  <c r="E63"/>
  <c r="F63" s="1"/>
  <c r="L54"/>
  <c r="L65" i="26" s="1"/>
  <c r="N43" i="22"/>
  <c r="M65"/>
  <c r="M87" i="21"/>
  <c r="M51" i="23" s="1"/>
  <c r="M11" i="21"/>
  <c r="M19" s="1"/>
  <c r="M86"/>
  <c r="M50" i="23" s="1"/>
  <c r="M10" i="21"/>
  <c r="M18" s="1"/>
  <c r="M85"/>
  <c r="M49" i="23" s="1"/>
  <c r="M9" i="21"/>
  <c r="M17" s="1"/>
  <c r="O46" i="22"/>
  <c r="O66" s="1"/>
  <c r="O13" s="1"/>
  <c r="N42"/>
  <c r="N58" s="1"/>
  <c r="N9" s="1"/>
  <c r="O45"/>
  <c r="O59" s="1"/>
  <c r="O10" s="1"/>
  <c r="O83"/>
  <c r="O96" s="1"/>
  <c r="O23" s="1"/>
  <c r="N95"/>
  <c r="N22" s="1"/>
  <c r="L57"/>
  <c r="L72"/>
  <c r="M73"/>
  <c r="L108"/>
  <c r="L101"/>
  <c r="L135" i="21"/>
  <c r="L73" i="23" s="1"/>
  <c r="L134" i="21"/>
  <c r="L72" i="23" s="1"/>
  <c r="N123" i="21"/>
  <c r="N29" s="1"/>
  <c r="N114"/>
  <c r="N25" s="1"/>
  <c r="O96"/>
  <c r="M132"/>
  <c r="M70" i="23" s="1"/>
  <c r="M126" i="21"/>
  <c r="M32" s="1"/>
  <c r="M125"/>
  <c r="M31" s="1"/>
  <c r="M124"/>
  <c r="M30" s="1"/>
  <c r="P79"/>
  <c r="P15" s="1"/>
  <c r="P78"/>
  <c r="P14" s="1"/>
  <c r="P77"/>
  <c r="P13" s="1"/>
  <c r="P50"/>
  <c r="O68"/>
  <c r="O8" s="1"/>
  <c r="O16" s="1"/>
  <c r="Q76"/>
  <c r="Q12" s="1"/>
  <c r="R51"/>
  <c r="N71"/>
  <c r="N70"/>
  <c r="N69"/>
  <c r="N84"/>
  <c r="N48" i="23" s="1"/>
  <c r="M117" i="21"/>
  <c r="M28" s="1"/>
  <c r="M116"/>
  <c r="M27" s="1"/>
  <c r="M115"/>
  <c r="M26" s="1"/>
  <c r="L133"/>
  <c r="L71" i="23" s="1"/>
  <c r="F59" l="1"/>
  <c r="F60" s="1"/>
  <c r="G66" i="26"/>
  <c r="G23" s="1"/>
  <c r="G20"/>
  <c r="G50" i="28"/>
  <c r="G44"/>
  <c r="G8" s="1"/>
  <c r="G10"/>
  <c r="M34" i="21"/>
  <c r="F23" i="26"/>
  <c r="F68"/>
  <c r="L80"/>
  <c r="L33" s="1"/>
  <c r="L29" i="23"/>
  <c r="N55" i="26"/>
  <c r="N11" i="23"/>
  <c r="L107" i="22"/>
  <c r="L24"/>
  <c r="L71"/>
  <c r="L8"/>
  <c r="M64"/>
  <c r="M11" s="1"/>
  <c r="M12"/>
  <c r="L52" i="28"/>
  <c r="L16" s="1"/>
  <c r="L22" i="26"/>
  <c r="K198" i="2" s="1"/>
  <c r="F84" i="23"/>
  <c r="G81"/>
  <c r="F82"/>
  <c r="L12" i="28"/>
  <c r="H10"/>
  <c r="H44"/>
  <c r="J76" i="26"/>
  <c r="J26" i="23"/>
  <c r="J78"/>
  <c r="J51" i="26"/>
  <c r="J8" i="23"/>
  <c r="J56"/>
  <c r="J57" s="1"/>
  <c r="J20" s="1"/>
  <c r="K68"/>
  <c r="K26" i="22"/>
  <c r="L64" i="28"/>
  <c r="L29" s="1"/>
  <c r="L32" i="26"/>
  <c r="I57" i="23"/>
  <c r="I20" s="1"/>
  <c r="I63" i="26"/>
  <c r="I19" i="23"/>
  <c r="L46"/>
  <c r="L15" i="22"/>
  <c r="K9" i="23"/>
  <c r="K52" i="26"/>
  <c r="K9" s="1"/>
  <c r="K29" i="28"/>
  <c r="L53" i="26"/>
  <c r="L10" s="1"/>
  <c r="L10" i="23"/>
  <c r="M79" i="26"/>
  <c r="M28" i="23"/>
  <c r="O84" i="22"/>
  <c r="N102"/>
  <c r="N25" s="1"/>
  <c r="I62" i="28"/>
  <c r="I29" i="26"/>
  <c r="E53" i="28"/>
  <c r="E11"/>
  <c r="H50"/>
  <c r="H20" i="26"/>
  <c r="H60" i="28"/>
  <c r="H25" s="1"/>
  <c r="H27"/>
  <c r="K14" i="22"/>
  <c r="K45" i="23"/>
  <c r="H66" i="28"/>
  <c r="H31" s="1"/>
  <c r="G250" i="2" s="1"/>
  <c r="G76" i="37" s="1"/>
  <c r="H40" i="26"/>
  <c r="L82"/>
  <c r="L35" s="1"/>
  <c r="L31" i="23"/>
  <c r="M12"/>
  <c r="M56" i="26"/>
  <c r="M13" s="1"/>
  <c r="M58"/>
  <c r="M15" s="1"/>
  <c r="M14" i="23"/>
  <c r="I87" i="26"/>
  <c r="I36" i="23"/>
  <c r="F50" i="28"/>
  <c r="F20" i="26"/>
  <c r="M12"/>
  <c r="M48" i="28"/>
  <c r="L81" i="26"/>
  <c r="L34" s="1"/>
  <c r="L30" i="23"/>
  <c r="M47"/>
  <c r="M16" i="22"/>
  <c r="L27"/>
  <c r="L69" i="23"/>
  <c r="M13"/>
  <c r="M57" i="26"/>
  <c r="M14" s="1"/>
  <c r="F44" i="28"/>
  <c r="F10"/>
  <c r="K77" i="26"/>
  <c r="K30" s="1"/>
  <c r="K27" i="23"/>
  <c r="I8" i="26"/>
  <c r="I46" i="28"/>
  <c r="L32"/>
  <c r="C129" i="24"/>
  <c r="C130" s="1"/>
  <c r="C131" s="1"/>
  <c r="C132" s="1"/>
  <c r="C133" s="1"/>
  <c r="C134" s="1"/>
  <c r="C135" s="1"/>
  <c r="C136" s="1"/>
  <c r="C137" s="1"/>
  <c r="C138" s="1"/>
  <c r="L53"/>
  <c r="L64" i="26" s="1"/>
  <c r="G63" i="24"/>
  <c r="D122"/>
  <c r="M112" s="1"/>
  <c r="M89" i="26" s="1"/>
  <c r="O43" i="22"/>
  <c r="N65"/>
  <c r="N33" i="21"/>
  <c r="N87"/>
  <c r="N51" i="23" s="1"/>
  <c r="N11" i="21"/>
  <c r="N19" s="1"/>
  <c r="N86"/>
  <c r="N50" i="23" s="1"/>
  <c r="N10" i="21"/>
  <c r="N18" s="1"/>
  <c r="N85"/>
  <c r="N49" i="23" s="1"/>
  <c r="N9" i="21"/>
  <c r="N17" s="1"/>
  <c r="M36"/>
  <c r="M35"/>
  <c r="O42" i="22"/>
  <c r="O58" s="1"/>
  <c r="O9" s="1"/>
  <c r="P45"/>
  <c r="P59" s="1"/>
  <c r="P10" s="1"/>
  <c r="P46"/>
  <c r="P66" s="1"/>
  <c r="P13" s="1"/>
  <c r="P83"/>
  <c r="P96" s="1"/>
  <c r="P23" s="1"/>
  <c r="O95"/>
  <c r="O22" s="1"/>
  <c r="M57"/>
  <c r="M72"/>
  <c r="N73"/>
  <c r="M101"/>
  <c r="M108"/>
  <c r="M135" i="21"/>
  <c r="M73" i="23" s="1"/>
  <c r="N126" i="21"/>
  <c r="N32" s="1"/>
  <c r="N125"/>
  <c r="N31" s="1"/>
  <c r="N124"/>
  <c r="N30" s="1"/>
  <c r="N132"/>
  <c r="N70" i="23" s="1"/>
  <c r="Q79" i="21"/>
  <c r="Q15" s="1"/>
  <c r="Q78"/>
  <c r="Q14" s="1"/>
  <c r="Q77"/>
  <c r="Q13" s="1"/>
  <c r="N117"/>
  <c r="N28" s="1"/>
  <c r="N116"/>
  <c r="N27" s="1"/>
  <c r="N115"/>
  <c r="N26" s="1"/>
  <c r="S51"/>
  <c r="R76"/>
  <c r="R12" s="1"/>
  <c r="P96"/>
  <c r="O114"/>
  <c r="O25" s="1"/>
  <c r="P68"/>
  <c r="P8" s="1"/>
  <c r="P16" s="1"/>
  <c r="Q50"/>
  <c r="O123"/>
  <c r="O29" s="1"/>
  <c r="M134"/>
  <c r="M72" i="23" s="1"/>
  <c r="M133" i="21"/>
  <c r="M71" i="23" s="1"/>
  <c r="O71" i="21"/>
  <c r="O70"/>
  <c r="O69"/>
  <c r="O84"/>
  <c r="O48" i="23" s="1"/>
  <c r="G59" l="1"/>
  <c r="H59" s="1"/>
  <c r="F62"/>
  <c r="G47" i="28"/>
  <c r="G14"/>
  <c r="F233" i="2" s="1"/>
  <c r="F62" i="37" s="1"/>
  <c r="M82" i="26"/>
  <c r="M35" s="1"/>
  <c r="M31" i="23"/>
  <c r="I10" i="28"/>
  <c r="I44"/>
  <c r="L77" i="26"/>
  <c r="L30" s="1"/>
  <c r="L27" i="23"/>
  <c r="K51" i="26"/>
  <c r="K8" i="23"/>
  <c r="K56"/>
  <c r="K57" s="1"/>
  <c r="K20" s="1"/>
  <c r="I50" i="28"/>
  <c r="I20" i="26"/>
  <c r="J62" i="28"/>
  <c r="J29" i="26"/>
  <c r="L14" i="22"/>
  <c r="L45" i="23"/>
  <c r="N48" i="28"/>
  <c r="N12" i="26"/>
  <c r="N47" i="23"/>
  <c r="N16" i="22"/>
  <c r="K251" i="2"/>
  <c r="K77" i="37" s="1"/>
  <c r="M10" i="23"/>
  <c r="M53" i="26"/>
  <c r="M10" s="1"/>
  <c r="I66" i="28"/>
  <c r="I31" s="1"/>
  <c r="H250" i="2" s="1"/>
  <c r="H76" i="37" s="1"/>
  <c r="I40" i="26"/>
  <c r="E54" i="28"/>
  <c r="E17"/>
  <c r="P84" i="22"/>
  <c r="O102"/>
  <c r="O25" s="1"/>
  <c r="J63" i="26"/>
  <c r="J66" s="1"/>
  <c r="J23" s="1"/>
  <c r="J19" i="23"/>
  <c r="G68" i="26"/>
  <c r="F71"/>
  <c r="F69"/>
  <c r="O33" i="21"/>
  <c r="I66" i="26"/>
  <c r="I23" s="1"/>
  <c r="N28" i="23"/>
  <c r="N79" i="26"/>
  <c r="M15" i="22"/>
  <c r="M46" i="23"/>
  <c r="N64" i="22"/>
  <c r="N11" s="1"/>
  <c r="N12"/>
  <c r="L51" i="28"/>
  <c r="L15" s="1"/>
  <c r="K234" i="2" s="1"/>
  <c r="K63" i="37" s="1"/>
  <c r="L21" i="26"/>
  <c r="K197" i="2" s="1"/>
  <c r="M12" i="28"/>
  <c r="J79" i="23"/>
  <c r="J37" s="1"/>
  <c r="J87" i="26"/>
  <c r="J36" i="23"/>
  <c r="G82"/>
  <c r="G84"/>
  <c r="H81"/>
  <c r="L26" i="22"/>
  <c r="L68" i="23"/>
  <c r="N57" i="26"/>
  <c r="N14" s="1"/>
  <c r="N13" i="23"/>
  <c r="M81" i="26"/>
  <c r="M34" s="1"/>
  <c r="M30" i="23"/>
  <c r="M107" i="22"/>
  <c r="M24"/>
  <c r="N56" i="26"/>
  <c r="N13" s="1"/>
  <c r="N12" i="23"/>
  <c r="N58" i="26"/>
  <c r="N15" s="1"/>
  <c r="N14" i="23"/>
  <c r="O55" i="26"/>
  <c r="O11" i="23"/>
  <c r="M80" i="26"/>
  <c r="M33" s="1"/>
  <c r="M29" i="23"/>
  <c r="M69"/>
  <c r="M27" i="22"/>
  <c r="M71"/>
  <c r="M8"/>
  <c r="F8" i="28"/>
  <c r="F14"/>
  <c r="E233" i="2" s="1"/>
  <c r="E62" i="37" s="1"/>
  <c r="F47" i="28"/>
  <c r="F11" s="1"/>
  <c r="H14"/>
  <c r="G233" i="2" s="1"/>
  <c r="G62" i="37" s="1"/>
  <c r="H47" i="28"/>
  <c r="H11" s="1"/>
  <c r="I27"/>
  <c r="I60"/>
  <c r="I25" s="1"/>
  <c r="M64"/>
  <c r="M29" s="1"/>
  <c r="M32" i="26"/>
  <c r="L52"/>
  <c r="L9" s="1"/>
  <c r="L9" i="23"/>
  <c r="K78"/>
  <c r="K76" i="26"/>
  <c r="K26" i="23"/>
  <c r="J46" i="28"/>
  <c r="J8" i="26"/>
  <c r="H8" i="28"/>
  <c r="M68"/>
  <c r="M33" s="1"/>
  <c r="M42" i="26"/>
  <c r="L218" i="2" s="1"/>
  <c r="AE112" i="24"/>
  <c r="AE89" i="26" s="1"/>
  <c r="E122" i="24"/>
  <c r="M111" s="1"/>
  <c r="M88" i="26" s="1"/>
  <c r="D64" i="24"/>
  <c r="P43" i="22"/>
  <c r="O65"/>
  <c r="O12" s="1"/>
  <c r="N34" i="21"/>
  <c r="O73" i="22"/>
  <c r="O87" i="21"/>
  <c r="O51" i="23" s="1"/>
  <c r="O11" i="21"/>
  <c r="O19" s="1"/>
  <c r="O86"/>
  <c r="O50" i="23" s="1"/>
  <c r="O10" i="21"/>
  <c r="O18" s="1"/>
  <c r="O85"/>
  <c r="O49" i="23" s="1"/>
  <c r="O9" i="21"/>
  <c r="O17" s="1"/>
  <c r="N36"/>
  <c r="N35"/>
  <c r="N101" i="22"/>
  <c r="N108"/>
  <c r="N57"/>
  <c r="N72"/>
  <c r="P95"/>
  <c r="P22" s="1"/>
  <c r="Q83"/>
  <c r="Q96" s="1"/>
  <c r="Q23" s="1"/>
  <c r="Q45"/>
  <c r="Q59" s="1"/>
  <c r="Q10" s="1"/>
  <c r="Q46"/>
  <c r="Q66" s="1"/>
  <c r="Q13" s="1"/>
  <c r="P42"/>
  <c r="P58" s="1"/>
  <c r="P9" s="1"/>
  <c r="O64"/>
  <c r="O11" s="1"/>
  <c r="P123" i="21"/>
  <c r="P29" s="1"/>
  <c r="Q96"/>
  <c r="P114"/>
  <c r="P25" s="1"/>
  <c r="O126"/>
  <c r="O32" s="1"/>
  <c r="O125"/>
  <c r="O31" s="1"/>
  <c r="O124"/>
  <c r="O30" s="1"/>
  <c r="O132"/>
  <c r="O70" i="23" s="1"/>
  <c r="O117" i="21"/>
  <c r="O28" s="1"/>
  <c r="O116"/>
  <c r="O27" s="1"/>
  <c r="O115"/>
  <c r="O26" s="1"/>
  <c r="P71"/>
  <c r="P70"/>
  <c r="P69"/>
  <c r="P84"/>
  <c r="P48" i="23" s="1"/>
  <c r="T51" i="21"/>
  <c r="S76"/>
  <c r="S12" s="1"/>
  <c r="Q68"/>
  <c r="Q8" s="1"/>
  <c r="Q16" s="1"/>
  <c r="R50"/>
  <c r="R79"/>
  <c r="R15" s="1"/>
  <c r="R78"/>
  <c r="R14" s="1"/>
  <c r="R77"/>
  <c r="R13" s="1"/>
  <c r="N134"/>
  <c r="N72" i="23" s="1"/>
  <c r="N133" i="21"/>
  <c r="N71" i="23" s="1"/>
  <c r="N135" i="21"/>
  <c r="N73" i="23" s="1"/>
  <c r="G62" l="1"/>
  <c r="G60"/>
  <c r="G11" i="28"/>
  <c r="G53"/>
  <c r="G17" s="1"/>
  <c r="G19"/>
  <c r="H53"/>
  <c r="H17" s="1"/>
  <c r="F53"/>
  <c r="F17" s="1"/>
  <c r="H19"/>
  <c r="O14" i="23"/>
  <c r="O58" i="26"/>
  <c r="O15" s="1"/>
  <c r="J44" i="28"/>
  <c r="J10"/>
  <c r="K87" i="26"/>
  <c r="K36" i="23"/>
  <c r="M77" i="26"/>
  <c r="M30" s="1"/>
  <c r="M27" i="23"/>
  <c r="O48" i="28"/>
  <c r="O12" i="26"/>
  <c r="L76"/>
  <c r="L26" i="23"/>
  <c r="L78"/>
  <c r="N32" i="26"/>
  <c r="N64" i="28"/>
  <c r="N29" s="1"/>
  <c r="G71" i="26"/>
  <c r="H68"/>
  <c r="G69"/>
  <c r="Q84" i="22"/>
  <c r="P102"/>
  <c r="P25" s="1"/>
  <c r="N12" i="28"/>
  <c r="J27"/>
  <c r="J60"/>
  <c r="J25" s="1"/>
  <c r="K63" i="26"/>
  <c r="K66" s="1"/>
  <c r="K23" s="1"/>
  <c r="K19" i="23"/>
  <c r="N107" i="22"/>
  <c r="N24"/>
  <c r="O12" i="23"/>
  <c r="O56" i="26"/>
  <c r="O13" s="1"/>
  <c r="N82"/>
  <c r="N35" s="1"/>
  <c r="N31" i="23"/>
  <c r="H62"/>
  <c r="I59"/>
  <c r="H60"/>
  <c r="K62" i="28"/>
  <c r="K29" i="26"/>
  <c r="J50" i="28"/>
  <c r="J20" i="26"/>
  <c r="F54" i="28"/>
  <c r="E18"/>
  <c r="N53" i="26"/>
  <c r="N10" s="1"/>
  <c r="N10" i="23"/>
  <c r="I14" i="28"/>
  <c r="H233" i="2" s="1"/>
  <c r="H62" i="37" s="1"/>
  <c r="I47" i="28"/>
  <c r="I11" s="1"/>
  <c r="K46"/>
  <c r="K8" i="26"/>
  <c r="P33" i="21"/>
  <c r="N80" i="26"/>
  <c r="N33" s="1"/>
  <c r="N29" i="23"/>
  <c r="O79" i="26"/>
  <c r="O28" i="23"/>
  <c r="N69"/>
  <c r="N27" i="22"/>
  <c r="N71"/>
  <c r="N8"/>
  <c r="O13" i="23"/>
  <c r="O57" i="26"/>
  <c r="O14" s="1"/>
  <c r="M45" i="23"/>
  <c r="M14" i="22"/>
  <c r="M68" i="23"/>
  <c r="M26" i="22"/>
  <c r="H82" i="23"/>
  <c r="I81"/>
  <c r="H84"/>
  <c r="J66" i="28"/>
  <c r="J31" s="1"/>
  <c r="I250" i="2" s="1"/>
  <c r="I76" i="37" s="1"/>
  <c r="J40" i="26"/>
  <c r="M52"/>
  <c r="M9" s="1"/>
  <c r="M9" i="23"/>
  <c r="N81" i="26"/>
  <c r="N34" s="1"/>
  <c r="N30" i="23"/>
  <c r="P55" i="26"/>
  <c r="P11" i="23"/>
  <c r="N15" i="22"/>
  <c r="N46" i="23"/>
  <c r="O47"/>
  <c r="O16" i="22"/>
  <c r="L51" i="26"/>
  <c r="L8" i="23"/>
  <c r="L56"/>
  <c r="L57" s="1"/>
  <c r="L20" s="1"/>
  <c r="I8" i="28"/>
  <c r="K79" i="23"/>
  <c r="K37" s="1"/>
  <c r="F19" i="28"/>
  <c r="M67"/>
  <c r="M41" i="26"/>
  <c r="L217" i="2" s="1"/>
  <c r="AE42" i="26"/>
  <c r="AD218" i="2" s="1"/>
  <c r="AE68" i="28"/>
  <c r="AE33" s="1"/>
  <c r="G122" i="24"/>
  <c r="M54"/>
  <c r="M65" i="26" s="1"/>
  <c r="E64" i="24"/>
  <c r="F122"/>
  <c r="Q43" i="22"/>
  <c r="P65"/>
  <c r="P86" i="21"/>
  <c r="P50" i="23" s="1"/>
  <c r="P10" i="21"/>
  <c r="P18" s="1"/>
  <c r="P85"/>
  <c r="P49" i="23" s="1"/>
  <c r="P9" i="21"/>
  <c r="P17" s="1"/>
  <c r="P87"/>
  <c r="P51" i="23" s="1"/>
  <c r="P11" i="21"/>
  <c r="P19" s="1"/>
  <c r="O36"/>
  <c r="O35"/>
  <c r="O34"/>
  <c r="O57" i="22"/>
  <c r="O72"/>
  <c r="Q42"/>
  <c r="Q58" s="1"/>
  <c r="Q9" s="1"/>
  <c r="R45"/>
  <c r="R59" s="1"/>
  <c r="R10" s="1"/>
  <c r="P73"/>
  <c r="O108"/>
  <c r="O101"/>
  <c r="R46"/>
  <c r="R66" s="1"/>
  <c r="R13" s="1"/>
  <c r="Q95"/>
  <c r="Q22" s="1"/>
  <c r="R83"/>
  <c r="R96" s="1"/>
  <c r="R23" s="1"/>
  <c r="S50" i="21"/>
  <c r="R68"/>
  <c r="R8" s="1"/>
  <c r="R16" s="1"/>
  <c r="Q114"/>
  <c r="Q25" s="1"/>
  <c r="R96"/>
  <c r="T76"/>
  <c r="T12" s="1"/>
  <c r="U51"/>
  <c r="P117"/>
  <c r="P28" s="1"/>
  <c r="P116"/>
  <c r="P27" s="1"/>
  <c r="P115"/>
  <c r="P26" s="1"/>
  <c r="S79"/>
  <c r="S15" s="1"/>
  <c r="S78"/>
  <c r="S14" s="1"/>
  <c r="S77"/>
  <c r="S13" s="1"/>
  <c r="Q123"/>
  <c r="Q29" s="1"/>
  <c r="O134"/>
  <c r="O72" i="23" s="1"/>
  <c r="O133" i="21"/>
  <c r="O71" i="23" s="1"/>
  <c r="O135" i="21"/>
  <c r="O73" i="23" s="1"/>
  <c r="Q71" i="21"/>
  <c r="Q70"/>
  <c r="Q69"/>
  <c r="Q84"/>
  <c r="Q48" i="23" s="1"/>
  <c r="P132" i="21"/>
  <c r="P70" i="23" s="1"/>
  <c r="P126" i="21"/>
  <c r="P125"/>
  <c r="P124"/>
  <c r="Q33" l="1"/>
  <c r="I53" i="28"/>
  <c r="I17" s="1"/>
  <c r="P79" i="26"/>
  <c r="P28" i="23"/>
  <c r="N77" i="26"/>
  <c r="N30" s="1"/>
  <c r="N27" i="23"/>
  <c r="O80" i="26"/>
  <c r="O33" s="1"/>
  <c r="O29" i="23"/>
  <c r="P16" i="22"/>
  <c r="P47" i="23"/>
  <c r="O71" i="22"/>
  <c r="O8"/>
  <c r="M52" i="28"/>
  <c r="M16" s="1"/>
  <c r="M22" i="26"/>
  <c r="L198" i="2" s="1"/>
  <c r="N52" i="26"/>
  <c r="N9" s="1"/>
  <c r="N9" i="23"/>
  <c r="M51" i="26"/>
  <c r="M8" i="23"/>
  <c r="M56"/>
  <c r="N45"/>
  <c r="N14" i="22"/>
  <c r="O64" i="28"/>
  <c r="O29" s="1"/>
  <c r="O32" i="26"/>
  <c r="K44" i="28"/>
  <c r="K10"/>
  <c r="J14"/>
  <c r="I233" i="2" s="1"/>
  <c r="I62" i="37" s="1"/>
  <c r="J47" i="28"/>
  <c r="J11" s="1"/>
  <c r="N26" i="22"/>
  <c r="N68" i="23"/>
  <c r="L87" i="26"/>
  <c r="L36" i="23"/>
  <c r="O12" i="28"/>
  <c r="K66"/>
  <c r="K40" i="26"/>
  <c r="Q11" i="23"/>
  <c r="Q55" i="26"/>
  <c r="O82"/>
  <c r="O35" s="1"/>
  <c r="O31" i="23"/>
  <c r="O69"/>
  <c r="O27" i="22"/>
  <c r="O46" i="23"/>
  <c r="O15" i="22"/>
  <c r="P56" i="26"/>
  <c r="P13" s="1"/>
  <c r="P12" i="23"/>
  <c r="L63" i="26"/>
  <c r="L66" s="1"/>
  <c r="L23" s="1"/>
  <c r="L19" i="23"/>
  <c r="O53" i="26"/>
  <c r="O10" s="1"/>
  <c r="O10" i="23"/>
  <c r="P48" i="28"/>
  <c r="P12" i="26"/>
  <c r="I84" i="23"/>
  <c r="J81"/>
  <c r="I82"/>
  <c r="K60" i="28"/>
  <c r="K27"/>
  <c r="K50"/>
  <c r="K20" i="26"/>
  <c r="H69"/>
  <c r="H71"/>
  <c r="I68"/>
  <c r="I19" i="28"/>
  <c r="L79" i="23"/>
  <c r="L37" s="1"/>
  <c r="O107" i="22"/>
  <c r="O24"/>
  <c r="P64"/>
  <c r="P11" s="1"/>
  <c r="P12"/>
  <c r="M76" i="26"/>
  <c r="M26" i="23"/>
  <c r="M78"/>
  <c r="G54" i="28"/>
  <c r="F18"/>
  <c r="L29" i="26"/>
  <c r="L62" i="28"/>
  <c r="J8"/>
  <c r="O81" i="26"/>
  <c r="O34" s="1"/>
  <c r="O30" i="23"/>
  <c r="P58" i="26"/>
  <c r="P15" s="1"/>
  <c r="P14" i="23"/>
  <c r="P57" i="26"/>
  <c r="P14" s="1"/>
  <c r="P13" i="23"/>
  <c r="L46" i="28"/>
  <c r="L8" i="26"/>
  <c r="J59" i="23"/>
  <c r="I60"/>
  <c r="I62"/>
  <c r="R84" i="22"/>
  <c r="Q102"/>
  <c r="Q25" s="1"/>
  <c r="K90" i="26"/>
  <c r="K43" s="1"/>
  <c r="J19" i="28"/>
  <c r="M32"/>
  <c r="M53" i="24"/>
  <c r="M64" i="26" s="1"/>
  <c r="G64" i="24"/>
  <c r="D123"/>
  <c r="N112" s="1"/>
  <c r="N89" i="26" s="1"/>
  <c r="F64" i="24"/>
  <c r="R43" i="22"/>
  <c r="Q65"/>
  <c r="Q73"/>
  <c r="Q87" i="21"/>
  <c r="Q51" i="23" s="1"/>
  <c r="Q11" i="21"/>
  <c r="Q19" s="1"/>
  <c r="P135"/>
  <c r="P73" i="23" s="1"/>
  <c r="P32" i="21"/>
  <c r="P36" s="1"/>
  <c r="Q86"/>
  <c r="Q50" i="23" s="1"/>
  <c r="Q10" i="21"/>
  <c r="Q18" s="1"/>
  <c r="P134"/>
  <c r="P72" i="23" s="1"/>
  <c r="P31" i="21"/>
  <c r="P35" s="1"/>
  <c r="Q85"/>
  <c r="Q49" i="23" s="1"/>
  <c r="Q9" i="21"/>
  <c r="Q17" s="1"/>
  <c r="P133"/>
  <c r="P71" i="23" s="1"/>
  <c r="P30" i="21"/>
  <c r="P34" s="1"/>
  <c r="S45" i="22"/>
  <c r="S59" s="1"/>
  <c r="S10" s="1"/>
  <c r="S46"/>
  <c r="S66" s="1"/>
  <c r="S13" s="1"/>
  <c r="R42"/>
  <c r="R58" s="1"/>
  <c r="R9" s="1"/>
  <c r="P57"/>
  <c r="P72"/>
  <c r="S83"/>
  <c r="S96" s="1"/>
  <c r="S23" s="1"/>
  <c r="R95"/>
  <c r="R22" s="1"/>
  <c r="P108"/>
  <c r="P101"/>
  <c r="R71" i="21"/>
  <c r="R70"/>
  <c r="R69"/>
  <c r="R84"/>
  <c r="R48" i="23" s="1"/>
  <c r="Q132" i="21"/>
  <c r="Q70" i="23" s="1"/>
  <c r="Q126" i="21"/>
  <c r="Q32" s="1"/>
  <c r="Q125"/>
  <c r="Q31" s="1"/>
  <c r="Q124"/>
  <c r="Q30" s="1"/>
  <c r="Q117"/>
  <c r="Q28" s="1"/>
  <c r="Q116"/>
  <c r="Q27" s="1"/>
  <c r="Q115"/>
  <c r="Q26" s="1"/>
  <c r="T79"/>
  <c r="T15" s="1"/>
  <c r="T78"/>
  <c r="T14" s="1"/>
  <c r="T77"/>
  <c r="T13" s="1"/>
  <c r="T50"/>
  <c r="S68"/>
  <c r="S8" s="1"/>
  <c r="S16" s="1"/>
  <c r="R123"/>
  <c r="R29" s="1"/>
  <c r="U76"/>
  <c r="U12" s="1"/>
  <c r="V51"/>
  <c r="R114"/>
  <c r="R25" s="1"/>
  <c r="S96"/>
  <c r="R55" i="26" l="1"/>
  <c r="R11" i="23"/>
  <c r="P46"/>
  <c r="P15" i="22"/>
  <c r="Q56" i="26"/>
  <c r="Q13" s="1"/>
  <c r="Q12" i="23"/>
  <c r="Q14"/>
  <c r="Q58" i="26"/>
  <c r="Q15" s="1"/>
  <c r="L10" i="28"/>
  <c r="L44"/>
  <c r="M62"/>
  <c r="M29" i="26"/>
  <c r="I71"/>
  <c r="I69"/>
  <c r="J68"/>
  <c r="K81" i="23"/>
  <c r="J84"/>
  <c r="J82"/>
  <c r="N76" i="26"/>
  <c r="N26" i="23"/>
  <c r="N78"/>
  <c r="M8" i="26"/>
  <c r="M46" i="28"/>
  <c r="Q79" i="26"/>
  <c r="Q28" i="23"/>
  <c r="P12" i="28"/>
  <c r="L50"/>
  <c r="L20" i="26"/>
  <c r="O52"/>
  <c r="O9" s="1"/>
  <c r="O9" i="23"/>
  <c r="K31" i="28"/>
  <c r="J250" i="2" s="1"/>
  <c r="J76" i="37" s="1"/>
  <c r="K63" i="28"/>
  <c r="K28" s="1"/>
  <c r="L66"/>
  <c r="L40" i="26"/>
  <c r="P53"/>
  <c r="P10" s="1"/>
  <c r="P10" i="23"/>
  <c r="J53" i="28"/>
  <c r="J17" s="1"/>
  <c r="P107" i="22"/>
  <c r="P24"/>
  <c r="Q13" i="23"/>
  <c r="Q57" i="26"/>
  <c r="Q14" s="1"/>
  <c r="O68" i="23"/>
  <c r="O26" i="22"/>
  <c r="K14" i="28"/>
  <c r="J233" i="2" s="1"/>
  <c r="J62" i="37" s="1"/>
  <c r="K47" i="28"/>
  <c r="K11" s="1"/>
  <c r="Q12" i="26"/>
  <c r="Q48" i="28"/>
  <c r="P29" i="23"/>
  <c r="P80" i="26"/>
  <c r="P33" s="1"/>
  <c r="P81"/>
  <c r="P34" s="1"/>
  <c r="P30" i="23"/>
  <c r="P82" i="26"/>
  <c r="P35" s="1"/>
  <c r="P31" i="23"/>
  <c r="Q64" i="22"/>
  <c r="Q11" s="1"/>
  <c r="Q12"/>
  <c r="L251" i="2"/>
  <c r="L77" i="37" s="1"/>
  <c r="S84" i="22"/>
  <c r="R102"/>
  <c r="R25" s="1"/>
  <c r="L27" i="28"/>
  <c r="L60"/>
  <c r="M79" i="23"/>
  <c r="M37" s="1"/>
  <c r="M87" i="26"/>
  <c r="M36" i="23"/>
  <c r="K25" i="28"/>
  <c r="K69"/>
  <c r="K34" s="1"/>
  <c r="M57" i="23"/>
  <c r="M20" s="1"/>
  <c r="M63" i="26"/>
  <c r="M66" s="1"/>
  <c r="M23" s="1"/>
  <c r="M19" i="23"/>
  <c r="O14" i="22"/>
  <c r="O45" i="23"/>
  <c r="P64" i="28"/>
  <c r="P29" s="1"/>
  <c r="P32" i="26"/>
  <c r="P27" i="22"/>
  <c r="P69" i="23"/>
  <c r="P71" i="22"/>
  <c r="P8"/>
  <c r="Q47" i="23"/>
  <c r="Q16" i="22"/>
  <c r="M51" i="28"/>
  <c r="M15" s="1"/>
  <c r="M21" i="26"/>
  <c r="L197" i="2" s="1"/>
  <c r="J60" i="23"/>
  <c r="K59"/>
  <c r="J62"/>
  <c r="H54" i="28"/>
  <c r="G18"/>
  <c r="O77" i="26"/>
  <c r="O30" s="1"/>
  <c r="O27" i="23"/>
  <c r="K8" i="28"/>
  <c r="N51" i="26"/>
  <c r="N8" i="23"/>
  <c r="N56"/>
  <c r="L90" i="26"/>
  <c r="L43" s="1"/>
  <c r="N42"/>
  <c r="M218" i="2" s="1"/>
  <c r="N68" i="28"/>
  <c r="N33" s="1"/>
  <c r="D65" i="24"/>
  <c r="E123"/>
  <c r="S43" i="22"/>
  <c r="R65"/>
  <c r="Q36" i="21"/>
  <c r="R73" i="22"/>
  <c r="R86" i="21"/>
  <c r="R50" i="23" s="1"/>
  <c r="R10" i="21"/>
  <c r="R18" s="1"/>
  <c r="R85"/>
  <c r="R49" i="23" s="1"/>
  <c r="R9" i="21"/>
  <c r="R17" s="1"/>
  <c r="R87"/>
  <c r="R51" i="23" s="1"/>
  <c r="R11" i="21"/>
  <c r="R19" s="1"/>
  <c r="Q35"/>
  <c r="Q34"/>
  <c r="R33"/>
  <c r="T45" i="22"/>
  <c r="T59" s="1"/>
  <c r="T10" s="1"/>
  <c r="Q101"/>
  <c r="Q108"/>
  <c r="T46"/>
  <c r="T66" s="1"/>
  <c r="T13" s="1"/>
  <c r="Q57"/>
  <c r="Q72"/>
  <c r="S42"/>
  <c r="S58" s="1"/>
  <c r="S9" s="1"/>
  <c r="T83"/>
  <c r="T96" s="1"/>
  <c r="T23" s="1"/>
  <c r="S95"/>
  <c r="S22" s="1"/>
  <c r="Q135" i="21"/>
  <c r="Q73" i="23" s="1"/>
  <c r="W51" i="21"/>
  <c r="V76"/>
  <c r="V12" s="1"/>
  <c r="R117"/>
  <c r="R28" s="1"/>
  <c r="R116"/>
  <c r="R27" s="1"/>
  <c r="R115"/>
  <c r="R26" s="1"/>
  <c r="T96"/>
  <c r="S114"/>
  <c r="S25" s="1"/>
  <c r="R126"/>
  <c r="R32" s="1"/>
  <c r="R125"/>
  <c r="R31" s="1"/>
  <c r="R124"/>
  <c r="R30" s="1"/>
  <c r="R132"/>
  <c r="R70" i="23" s="1"/>
  <c r="U79" i="21"/>
  <c r="U15" s="1"/>
  <c r="U78"/>
  <c r="U14" s="1"/>
  <c r="U77"/>
  <c r="U13" s="1"/>
  <c r="S71"/>
  <c r="S70"/>
  <c r="S69"/>
  <c r="S84"/>
  <c r="S48" i="23" s="1"/>
  <c r="Q134" i="21"/>
  <c r="Q72" i="23" s="1"/>
  <c r="Q133" i="21"/>
  <c r="Q71" i="23" s="1"/>
  <c r="S123" i="21"/>
  <c r="S29" s="1"/>
  <c r="T68"/>
  <c r="T8" s="1"/>
  <c r="T16" s="1"/>
  <c r="U50"/>
  <c r="K36" i="28" l="1"/>
  <c r="Q81" i="26"/>
  <c r="Q34" s="1"/>
  <c r="Q30" i="23"/>
  <c r="R28"/>
  <c r="R79" i="26"/>
  <c r="Q71" i="22"/>
  <c r="Q8"/>
  <c r="R64"/>
  <c r="R11" s="1"/>
  <c r="R12"/>
  <c r="L8" i="28"/>
  <c r="Q80" i="26"/>
  <c r="Q33" s="1"/>
  <c r="Q29" i="23"/>
  <c r="Q82" i="26"/>
  <c r="Q35" s="1"/>
  <c r="Q31" i="23"/>
  <c r="Q107" i="22"/>
  <c r="Q24"/>
  <c r="R56" i="26"/>
  <c r="R13" s="1"/>
  <c r="R12" i="23"/>
  <c r="M27" i="28"/>
  <c r="M60"/>
  <c r="P52" i="26"/>
  <c r="P9" s="1"/>
  <c r="P9" i="23"/>
  <c r="S55" i="26"/>
  <c r="S11" i="23"/>
  <c r="R58" i="26"/>
  <c r="R15" s="1"/>
  <c r="R14" i="23"/>
  <c r="R57" i="26"/>
  <c r="R14" s="1"/>
  <c r="R13" i="23"/>
  <c r="N46" i="28"/>
  <c r="N8" i="26"/>
  <c r="L59" i="23"/>
  <c r="K62"/>
  <c r="K60"/>
  <c r="P77" i="26"/>
  <c r="P30" s="1"/>
  <c r="P27" i="23"/>
  <c r="O51" i="26"/>
  <c r="O8" i="23"/>
  <c r="O56"/>
  <c r="M66" i="28"/>
  <c r="M40" i="26"/>
  <c r="Q12" i="28"/>
  <c r="M10"/>
  <c r="M44"/>
  <c r="K82" i="23"/>
  <c r="L81"/>
  <c r="K84"/>
  <c r="R48" i="28"/>
  <c r="R12" i="26"/>
  <c r="K19" i="28"/>
  <c r="M90" i="26"/>
  <c r="M43" s="1"/>
  <c r="L234" i="2"/>
  <c r="L63" i="37" s="1"/>
  <c r="P14" i="22"/>
  <c r="P45" i="23"/>
  <c r="M50" i="28"/>
  <c r="M20" i="26"/>
  <c r="L31" i="28"/>
  <c r="K250" i="2" s="1"/>
  <c r="K76" i="37" s="1"/>
  <c r="L63" i="28"/>
  <c r="L28" s="1"/>
  <c r="N36" i="23"/>
  <c r="N87" i="26"/>
  <c r="Q46" i="23"/>
  <c r="Q15" i="22"/>
  <c r="N57" i="23"/>
  <c r="N20" s="1"/>
  <c r="N63" i="26"/>
  <c r="N19" i="23"/>
  <c r="H18" i="28"/>
  <c r="I54"/>
  <c r="L25"/>
  <c r="Q69" i="23"/>
  <c r="Q27" i="22"/>
  <c r="R47" i="23"/>
  <c r="R16" i="22"/>
  <c r="Q53" i="26"/>
  <c r="Q10" s="1"/>
  <c r="Q10" i="23"/>
  <c r="T84" i="22"/>
  <c r="S102"/>
  <c r="S25" s="1"/>
  <c r="O76" i="26"/>
  <c r="O26" i="23"/>
  <c r="O78"/>
  <c r="O79" s="1"/>
  <c r="O37" s="1"/>
  <c r="P26" i="22"/>
  <c r="P68" i="23"/>
  <c r="L14" i="28"/>
  <c r="K233" i="2" s="1"/>
  <c r="K62" i="37" s="1"/>
  <c r="L47" i="28"/>
  <c r="L11" s="1"/>
  <c r="Q64"/>
  <c r="Q29" s="1"/>
  <c r="Q32" i="26"/>
  <c r="N62" i="28"/>
  <c r="N29" i="26"/>
  <c r="K68"/>
  <c r="J69"/>
  <c r="J71"/>
  <c r="N79" i="23"/>
  <c r="N37" s="1"/>
  <c r="K53" i="28"/>
  <c r="K17" s="1"/>
  <c r="F123" i="24"/>
  <c r="N111"/>
  <c r="N88" i="26" s="1"/>
  <c r="N54" i="24"/>
  <c r="N65" i="26" s="1"/>
  <c r="E65" i="24"/>
  <c r="F65" s="1"/>
  <c r="G123"/>
  <c r="T43" i="22"/>
  <c r="S65"/>
  <c r="S73"/>
  <c r="S87" i="21"/>
  <c r="S51" i="23" s="1"/>
  <c r="S11" i="21"/>
  <c r="S19" s="1"/>
  <c r="S86"/>
  <c r="S50" i="23" s="1"/>
  <c r="S10" i="21"/>
  <c r="S18" s="1"/>
  <c r="S85"/>
  <c r="S49" i="23" s="1"/>
  <c r="S9" i="21"/>
  <c r="S17" s="1"/>
  <c r="R36"/>
  <c r="S33"/>
  <c r="R35"/>
  <c r="R34"/>
  <c r="R57" i="22"/>
  <c r="R72"/>
  <c r="R101"/>
  <c r="R108"/>
  <c r="U46"/>
  <c r="U66" s="1"/>
  <c r="U13" s="1"/>
  <c r="U45"/>
  <c r="U59" s="1"/>
  <c r="U10" s="1"/>
  <c r="T42"/>
  <c r="T58" s="1"/>
  <c r="T9" s="1"/>
  <c r="T95"/>
  <c r="T22" s="1"/>
  <c r="U83"/>
  <c r="U96" s="1"/>
  <c r="U23" s="1"/>
  <c r="R133" i="21"/>
  <c r="R71" i="23" s="1"/>
  <c r="T71" i="21"/>
  <c r="T70"/>
  <c r="T69"/>
  <c r="T84"/>
  <c r="T48" i="23" s="1"/>
  <c r="V79" i="21"/>
  <c r="V15" s="1"/>
  <c r="V77"/>
  <c r="V13" s="1"/>
  <c r="V78"/>
  <c r="V14" s="1"/>
  <c r="T123"/>
  <c r="T29" s="1"/>
  <c r="S126"/>
  <c r="S32" s="1"/>
  <c r="S125"/>
  <c r="S31" s="1"/>
  <c r="S124"/>
  <c r="S30" s="1"/>
  <c r="S132"/>
  <c r="S70" i="23" s="1"/>
  <c r="X51" i="21"/>
  <c r="W76"/>
  <c r="W12" s="1"/>
  <c r="R135"/>
  <c r="R73" i="23" s="1"/>
  <c r="R134" i="21"/>
  <c r="R72" i="23" s="1"/>
  <c r="U96" i="21"/>
  <c r="T114"/>
  <c r="T25" s="1"/>
  <c r="U68"/>
  <c r="U8" s="1"/>
  <c r="U16" s="1"/>
  <c r="V50"/>
  <c r="S117"/>
  <c r="S28" s="1"/>
  <c r="S116"/>
  <c r="S27" s="1"/>
  <c r="S115"/>
  <c r="S26" s="1"/>
  <c r="L19" i="28" l="1"/>
  <c r="L69"/>
  <c r="L34" s="1"/>
  <c r="R69" i="23"/>
  <c r="R27" i="22"/>
  <c r="Q52" i="26"/>
  <c r="Q9" s="1"/>
  <c r="Q9" i="23"/>
  <c r="M8" i="28"/>
  <c r="O46"/>
  <c r="O8" i="26"/>
  <c r="R82"/>
  <c r="R35" s="1"/>
  <c r="R31" i="23"/>
  <c r="S64" i="22"/>
  <c r="S11" s="1"/>
  <c r="S12"/>
  <c r="K71" i="26"/>
  <c r="K69"/>
  <c r="L68"/>
  <c r="O62" i="28"/>
  <c r="O29" i="26"/>
  <c r="R107" i="22"/>
  <c r="R24"/>
  <c r="S12" i="23"/>
  <c r="S56" i="26"/>
  <c r="S13" s="1"/>
  <c r="S14" i="23"/>
  <c r="S58" i="26"/>
  <c r="S15" s="1"/>
  <c r="N52" i="28"/>
  <c r="N16" s="1"/>
  <c r="N22" i="26"/>
  <c r="M198" i="2" s="1"/>
  <c r="N27" i="28"/>
  <c r="N60"/>
  <c r="N25" s="1"/>
  <c r="O87" i="26"/>
  <c r="O36" i="23"/>
  <c r="U84" i="22"/>
  <c r="T102"/>
  <c r="T25" s="1"/>
  <c r="R53" i="26"/>
  <c r="R10" s="1"/>
  <c r="R10" i="23"/>
  <c r="N50" i="28"/>
  <c r="N20" i="26"/>
  <c r="N66" i="28"/>
  <c r="N31" s="1"/>
  <c r="M250" i="2" s="1"/>
  <c r="M76" i="37" s="1"/>
  <c r="N40" i="26"/>
  <c r="M31" i="28"/>
  <c r="L250" i="2" s="1"/>
  <c r="L76" i="37" s="1"/>
  <c r="M63" i="28"/>
  <c r="M28" s="1"/>
  <c r="L62" i="23"/>
  <c r="M59"/>
  <c r="L60"/>
  <c r="M25" i="28"/>
  <c r="R32" i="26"/>
  <c r="R64" i="28"/>
  <c r="R29" s="1"/>
  <c r="R12"/>
  <c r="Q45" i="23"/>
  <c r="Q14" i="22"/>
  <c r="R71"/>
  <c r="R8"/>
  <c r="S57" i="26"/>
  <c r="S14" s="1"/>
  <c r="S13" i="23"/>
  <c r="Q77" i="26"/>
  <c r="Q30" s="1"/>
  <c r="Q27" i="23"/>
  <c r="P51" i="26"/>
  <c r="P8" i="23"/>
  <c r="P56"/>
  <c r="N44" i="28"/>
  <c r="N10"/>
  <c r="R30" i="23"/>
  <c r="R81" i="26"/>
  <c r="R34" s="1"/>
  <c r="S79"/>
  <c r="S28" i="23"/>
  <c r="T55" i="26"/>
  <c r="T11" i="23"/>
  <c r="R80" i="26"/>
  <c r="R33" s="1"/>
  <c r="R29" i="23"/>
  <c r="R15" i="22"/>
  <c r="R46" i="23"/>
  <c r="S16" i="22"/>
  <c r="S47" i="23"/>
  <c r="P76" i="26"/>
  <c r="P26" i="23"/>
  <c r="P78"/>
  <c r="J54" i="28"/>
  <c r="I18"/>
  <c r="M14"/>
  <c r="M47"/>
  <c r="M11" s="1"/>
  <c r="L82" i="23"/>
  <c r="M81"/>
  <c r="L84"/>
  <c r="O57"/>
  <c r="O20" s="1"/>
  <c r="O63" i="26"/>
  <c r="O19" i="23"/>
  <c r="S48" i="28"/>
  <c r="S12" i="26"/>
  <c r="Q68" i="23"/>
  <c r="Q26" i="22"/>
  <c r="L53" i="28"/>
  <c r="L17" s="1"/>
  <c r="L36"/>
  <c r="N41" i="26"/>
  <c r="M217" i="2" s="1"/>
  <c r="N67" i="28"/>
  <c r="N90" i="26"/>
  <c r="N43" s="1"/>
  <c r="D124" i="24"/>
  <c r="O112" s="1"/>
  <c r="O89" i="26" s="1"/>
  <c r="N53" i="24"/>
  <c r="N64" i="26" s="1"/>
  <c r="G65" i="24"/>
  <c r="U43" i="22"/>
  <c r="T65"/>
  <c r="T73"/>
  <c r="T87" i="21"/>
  <c r="T51" i="23" s="1"/>
  <c r="T11" i="21"/>
  <c r="T19" s="1"/>
  <c r="T86"/>
  <c r="T50" i="23" s="1"/>
  <c r="T10" i="21"/>
  <c r="T18" s="1"/>
  <c r="T85"/>
  <c r="T49" i="23" s="1"/>
  <c r="T9" i="21"/>
  <c r="T17" s="1"/>
  <c r="S36"/>
  <c r="S35"/>
  <c r="S34"/>
  <c r="T33"/>
  <c r="U42" i="22"/>
  <c r="U58" s="1"/>
  <c r="U9" s="1"/>
  <c r="U73"/>
  <c r="V46"/>
  <c r="V66" s="1"/>
  <c r="V13" s="1"/>
  <c r="U95"/>
  <c r="U22" s="1"/>
  <c r="V83"/>
  <c r="V96" s="1"/>
  <c r="V23" s="1"/>
  <c r="S57"/>
  <c r="S72"/>
  <c r="V45"/>
  <c r="V59" s="1"/>
  <c r="V10" s="1"/>
  <c r="S108"/>
  <c r="S101"/>
  <c r="S135" i="21"/>
  <c r="S73" i="23" s="1"/>
  <c r="U114" i="21"/>
  <c r="U25" s="1"/>
  <c r="V96"/>
  <c r="U123"/>
  <c r="U29" s="1"/>
  <c r="S133"/>
  <c r="S71" i="23" s="1"/>
  <c r="T117" i="21"/>
  <c r="T28" s="1"/>
  <c r="T116"/>
  <c r="T27" s="1"/>
  <c r="T115"/>
  <c r="T26" s="1"/>
  <c r="T132"/>
  <c r="T70" i="23" s="1"/>
  <c r="T126" i="21"/>
  <c r="T125"/>
  <c r="T124"/>
  <c r="U71"/>
  <c r="U70"/>
  <c r="U69"/>
  <c r="U84"/>
  <c r="U48" i="23" s="1"/>
  <c r="X76" i="21"/>
  <c r="X12" s="1"/>
  <c r="Y51"/>
  <c r="W50"/>
  <c r="V68"/>
  <c r="V8" s="1"/>
  <c r="V16" s="1"/>
  <c r="W79"/>
  <c r="W15" s="1"/>
  <c r="W78"/>
  <c r="W14" s="1"/>
  <c r="W77"/>
  <c r="W13" s="1"/>
  <c r="S134"/>
  <c r="S72" i="23" s="1"/>
  <c r="M69" i="28" l="1"/>
  <c r="M34" s="1"/>
  <c r="M53"/>
  <c r="M17" s="1"/>
  <c r="S81" i="26"/>
  <c r="S34" s="1"/>
  <c r="S30" i="23"/>
  <c r="U55" i="26"/>
  <c r="U11" i="23"/>
  <c r="S71" i="22"/>
  <c r="S8"/>
  <c r="L233" i="2"/>
  <c r="L62" i="37" s="1"/>
  <c r="M19" i="28"/>
  <c r="S64"/>
  <c r="S29" s="1"/>
  <c r="S32" i="26"/>
  <c r="Q51"/>
  <c r="Q8" i="23"/>
  <c r="Q56"/>
  <c r="S80" i="26"/>
  <c r="S33" s="1"/>
  <c r="S29" i="23"/>
  <c r="T58" i="26"/>
  <c r="T15" s="1"/>
  <c r="T14" i="23"/>
  <c r="S53" i="26"/>
  <c r="S10" s="1"/>
  <c r="S10" i="23"/>
  <c r="S69"/>
  <c r="S27" i="22"/>
  <c r="T57" i="26"/>
  <c r="T14" s="1"/>
  <c r="T13" i="23"/>
  <c r="T64" i="22"/>
  <c r="T11" s="1"/>
  <c r="T12"/>
  <c r="N81" i="23"/>
  <c r="M84"/>
  <c r="M82"/>
  <c r="R52" i="26"/>
  <c r="R9" s="1"/>
  <c r="R9" i="23"/>
  <c r="P63" i="26"/>
  <c r="P19" i="23"/>
  <c r="O66" i="28"/>
  <c r="O31" s="1"/>
  <c r="N250" i="2" s="1"/>
  <c r="N76" i="37" s="1"/>
  <c r="O40" i="26"/>
  <c r="O60" i="28"/>
  <c r="O25" s="1"/>
  <c r="O27"/>
  <c r="R77" i="26"/>
  <c r="R30" s="1"/>
  <c r="R27" i="23"/>
  <c r="S107" i="22"/>
  <c r="S24"/>
  <c r="U47" i="23"/>
  <c r="U16" i="22"/>
  <c r="T16"/>
  <c r="T47" i="23"/>
  <c r="S12" i="28"/>
  <c r="P87" i="26"/>
  <c r="P36" i="23"/>
  <c r="N8" i="28"/>
  <c r="P46"/>
  <c r="P8" i="26"/>
  <c r="M62" i="23"/>
  <c r="M60"/>
  <c r="N59"/>
  <c r="T79" i="26"/>
  <c r="T28" i="23"/>
  <c r="S82" i="26"/>
  <c r="S35" s="1"/>
  <c r="S31" i="23"/>
  <c r="S46"/>
  <c r="S15" i="22"/>
  <c r="T56" i="26"/>
  <c r="T13" s="1"/>
  <c r="T12" i="23"/>
  <c r="N14" i="28"/>
  <c r="M233" i="2" s="1"/>
  <c r="M62" i="37" s="1"/>
  <c r="V84" i="22"/>
  <c r="U102"/>
  <c r="U25" s="1"/>
  <c r="R68" i="23"/>
  <c r="R26" i="22"/>
  <c r="O44" i="28"/>
  <c r="O10"/>
  <c r="N51"/>
  <c r="N15" s="1"/>
  <c r="N21" i="26"/>
  <c r="M197" i="2" s="1"/>
  <c r="N66" i="26"/>
  <c r="N23" s="1"/>
  <c r="Q76"/>
  <c r="Q26" i="23"/>
  <c r="Q78"/>
  <c r="Q79" s="1"/>
  <c r="Q37" s="1"/>
  <c r="O50" i="28"/>
  <c r="O20" i="26"/>
  <c r="K54" i="28"/>
  <c r="J18"/>
  <c r="P29" i="26"/>
  <c r="P62" i="28"/>
  <c r="T48"/>
  <c r="T12" i="26"/>
  <c r="R45" i="23"/>
  <c r="R14" i="22"/>
  <c r="L69" i="26"/>
  <c r="L71"/>
  <c r="M68"/>
  <c r="P79" i="23"/>
  <c r="P37" s="1"/>
  <c r="M36" i="28"/>
  <c r="P57" i="23"/>
  <c r="P20" s="1"/>
  <c r="O68" i="28"/>
  <c r="O33" s="1"/>
  <c r="O42" i="26"/>
  <c r="N218" i="2" s="1"/>
  <c r="N63" i="28"/>
  <c r="N32"/>
  <c r="E124" i="24"/>
  <c r="D66"/>
  <c r="V43" i="22"/>
  <c r="U65"/>
  <c r="U87" i="21"/>
  <c r="U51" i="23" s="1"/>
  <c r="U11" i="21"/>
  <c r="U19" s="1"/>
  <c r="U86"/>
  <c r="U50" i="23" s="1"/>
  <c r="U10" i="21"/>
  <c r="U18" s="1"/>
  <c r="T135"/>
  <c r="T73" i="23" s="1"/>
  <c r="T32" i="21"/>
  <c r="T36" s="1"/>
  <c r="U85"/>
  <c r="U49" i="23" s="1"/>
  <c r="U9" i="21"/>
  <c r="U17" s="1"/>
  <c r="T134"/>
  <c r="T72" i="23" s="1"/>
  <c r="T31" i="21"/>
  <c r="T35" s="1"/>
  <c r="T133"/>
  <c r="T71" i="23" s="1"/>
  <c r="T30" i="21"/>
  <c r="T34" s="1"/>
  <c r="U33"/>
  <c r="T108" i="22"/>
  <c r="T101"/>
  <c r="W83"/>
  <c r="W96" s="1"/>
  <c r="W23" s="1"/>
  <c r="V95"/>
  <c r="V22" s="1"/>
  <c r="W46"/>
  <c r="W66" s="1"/>
  <c r="W13" s="1"/>
  <c r="V42"/>
  <c r="V58" s="1"/>
  <c r="V9" s="1"/>
  <c r="W45"/>
  <c r="W59" s="1"/>
  <c r="W10" s="1"/>
  <c r="T57"/>
  <c r="T72"/>
  <c r="X79" i="21"/>
  <c r="X15" s="1"/>
  <c r="X78"/>
  <c r="X14" s="1"/>
  <c r="X77"/>
  <c r="X13" s="1"/>
  <c r="V114"/>
  <c r="V25" s="1"/>
  <c r="W96"/>
  <c r="Y76"/>
  <c r="Y12" s="1"/>
  <c r="Z51"/>
  <c r="V123"/>
  <c r="V29" s="1"/>
  <c r="V33" s="1"/>
  <c r="X50"/>
  <c r="W68"/>
  <c r="W8" s="1"/>
  <c r="W16" s="1"/>
  <c r="U132"/>
  <c r="U70" i="23" s="1"/>
  <c r="U126" i="21"/>
  <c r="U32" s="1"/>
  <c r="U125"/>
  <c r="U31" s="1"/>
  <c r="U124"/>
  <c r="U30" s="1"/>
  <c r="V71"/>
  <c r="V70"/>
  <c r="V69"/>
  <c r="V84"/>
  <c r="V48" i="23" s="1"/>
  <c r="U117" i="21"/>
  <c r="U28" s="1"/>
  <c r="U116"/>
  <c r="U27" s="1"/>
  <c r="U115"/>
  <c r="U26" s="1"/>
  <c r="T71" i="22" l="1"/>
  <c r="T8"/>
  <c r="T31" i="23"/>
  <c r="T82" i="26"/>
  <c r="T35" s="1"/>
  <c r="Q57" i="23"/>
  <c r="Q20" s="1"/>
  <c r="Q19"/>
  <c r="Q63" i="26"/>
  <c r="S45" i="23"/>
  <c r="S14" i="22"/>
  <c r="T46" i="23"/>
  <c r="T15" i="22"/>
  <c r="T69" i="23"/>
  <c r="T27" i="22"/>
  <c r="V55" i="26"/>
  <c r="V11" i="23"/>
  <c r="U64" i="22"/>
  <c r="U11" s="1"/>
  <c r="U12"/>
  <c r="N68" i="26"/>
  <c r="M71"/>
  <c r="M69"/>
  <c r="R51"/>
  <c r="R8" i="23"/>
  <c r="R56"/>
  <c r="O14" i="28"/>
  <c r="N233" i="2" s="1"/>
  <c r="N62" i="37" s="1"/>
  <c r="Q62" i="28"/>
  <c r="Q29" i="26"/>
  <c r="O59" i="23"/>
  <c r="N60"/>
  <c r="N62"/>
  <c r="T53" i="26"/>
  <c r="T10" s="1"/>
  <c r="T10" i="23"/>
  <c r="S77" i="26"/>
  <c r="S30" s="1"/>
  <c r="S27" i="23"/>
  <c r="U79" i="26"/>
  <c r="U28" i="23"/>
  <c r="T81" i="26"/>
  <c r="T34" s="1"/>
  <c r="T30" i="23"/>
  <c r="U58" i="26"/>
  <c r="U15" s="1"/>
  <c r="U14" i="23"/>
  <c r="P60" i="28"/>
  <c r="P25" s="1"/>
  <c r="P27"/>
  <c r="N19"/>
  <c r="M234" i="2"/>
  <c r="M63" i="37" s="1"/>
  <c r="R76" i="26"/>
  <c r="R26" i="23"/>
  <c r="R78"/>
  <c r="S52" i="26"/>
  <c r="S9" s="1"/>
  <c r="S9" i="23"/>
  <c r="T64" i="28"/>
  <c r="T29" s="1"/>
  <c r="T32" i="26"/>
  <c r="U53"/>
  <c r="U10" s="1"/>
  <c r="U10" i="23"/>
  <c r="T12" i="28"/>
  <c r="L54"/>
  <c r="K18"/>
  <c r="N84" i="23"/>
  <c r="O81"/>
  <c r="N82"/>
  <c r="T107" i="22"/>
  <c r="T24"/>
  <c r="T29" i="23"/>
  <c r="T80" i="26"/>
  <c r="T33" s="1"/>
  <c r="U56"/>
  <c r="U13" s="1"/>
  <c r="U12" i="23"/>
  <c r="U13"/>
  <c r="U57" i="26"/>
  <c r="U14" s="1"/>
  <c r="N36" i="28"/>
  <c r="M251" i="2"/>
  <c r="M77" i="37" s="1"/>
  <c r="Q87" i="26"/>
  <c r="Q36" i="23"/>
  <c r="O8" i="28"/>
  <c r="W84" i="22"/>
  <c r="V102"/>
  <c r="V25" s="1"/>
  <c r="P10" i="28"/>
  <c r="P44"/>
  <c r="P66"/>
  <c r="P31" s="1"/>
  <c r="O250" i="2" s="1"/>
  <c r="O76" i="37" s="1"/>
  <c r="P40" i="26"/>
  <c r="S68" i="23"/>
  <c r="S26" i="22"/>
  <c r="P50" i="28"/>
  <c r="P20" i="26"/>
  <c r="Q46" i="28"/>
  <c r="Q8" i="26"/>
  <c r="U12"/>
  <c r="U48" i="28"/>
  <c r="N47"/>
  <c r="F124" i="24"/>
  <c r="O111"/>
  <c r="O88" i="26" s="1"/>
  <c r="N69" i="28"/>
  <c r="N34" s="1"/>
  <c r="N28"/>
  <c r="G124" i="24"/>
  <c r="O54"/>
  <c r="O65" i="26" s="1"/>
  <c r="E66" i="24"/>
  <c r="W43" i="22"/>
  <c r="V65"/>
  <c r="U34" i="21"/>
  <c r="V87"/>
  <c r="V51" i="23" s="1"/>
  <c r="V11" i="21"/>
  <c r="V19" s="1"/>
  <c r="V86"/>
  <c r="V50" i="23" s="1"/>
  <c r="V10" i="21"/>
  <c r="V18" s="1"/>
  <c r="V85"/>
  <c r="V49" i="23" s="1"/>
  <c r="V9" i="21"/>
  <c r="V17" s="1"/>
  <c r="U36"/>
  <c r="U35"/>
  <c r="X83" i="22"/>
  <c r="X96" s="1"/>
  <c r="X23" s="1"/>
  <c r="W95"/>
  <c r="W22" s="1"/>
  <c r="U101"/>
  <c r="U108"/>
  <c r="X45"/>
  <c r="X59" s="1"/>
  <c r="X10" s="1"/>
  <c r="U57"/>
  <c r="U72"/>
  <c r="W42"/>
  <c r="W58" s="1"/>
  <c r="W9" s="1"/>
  <c r="X46"/>
  <c r="X66" s="1"/>
  <c r="X13" s="1"/>
  <c r="V73"/>
  <c r="U135" i="21"/>
  <c r="U73" i="23" s="1"/>
  <c r="W123" i="21"/>
  <c r="W29" s="1"/>
  <c r="X68"/>
  <c r="X8" s="1"/>
  <c r="X16" s="1"/>
  <c r="Y50"/>
  <c r="Y79"/>
  <c r="Y15" s="1"/>
  <c r="Y78"/>
  <c r="Y14" s="1"/>
  <c r="Y77"/>
  <c r="Y13" s="1"/>
  <c r="W71"/>
  <c r="W70"/>
  <c r="W69"/>
  <c r="W84"/>
  <c r="W48" i="23" s="1"/>
  <c r="AA51" i="21"/>
  <c r="Z76"/>
  <c r="Z12" s="1"/>
  <c r="V126"/>
  <c r="V32" s="1"/>
  <c r="V125"/>
  <c r="V31" s="1"/>
  <c r="V124"/>
  <c r="V30" s="1"/>
  <c r="V132"/>
  <c r="V70" i="23" s="1"/>
  <c r="V117" i="21"/>
  <c r="V28" s="1"/>
  <c r="V116"/>
  <c r="V27" s="1"/>
  <c r="V115"/>
  <c r="V26" s="1"/>
  <c r="U134"/>
  <c r="U72" i="23" s="1"/>
  <c r="U133" i="21"/>
  <c r="U71" i="23" s="1"/>
  <c r="X96" i="21"/>
  <c r="W114"/>
  <c r="W25" s="1"/>
  <c r="V47" i="23" l="1"/>
  <c r="V16" i="22"/>
  <c r="U71"/>
  <c r="U8"/>
  <c r="O52" i="28"/>
  <c r="O16" s="1"/>
  <c r="O22" i="26"/>
  <c r="N198" i="2" s="1"/>
  <c r="P14" i="28"/>
  <c r="O233" i="2" s="1"/>
  <c r="O62" i="37" s="1"/>
  <c r="X84" i="22"/>
  <c r="W102"/>
  <c r="W25" s="1"/>
  <c r="Q66" i="28"/>
  <c r="Q31" s="1"/>
  <c r="P250" i="2" s="1"/>
  <c r="P76" i="37" s="1"/>
  <c r="Q40" i="26"/>
  <c r="P81" i="23"/>
  <c r="O82"/>
  <c r="O84"/>
  <c r="R79"/>
  <c r="R37" s="1"/>
  <c r="R36"/>
  <c r="R87" i="26"/>
  <c r="U64" i="28"/>
  <c r="U29" s="1"/>
  <c r="U32" i="26"/>
  <c r="O62" i="23"/>
  <c r="O60"/>
  <c r="P59"/>
  <c r="R46" i="28"/>
  <c r="R8" i="26"/>
  <c r="T14" i="22"/>
  <c r="T45" i="23"/>
  <c r="U81" i="26"/>
  <c r="U34" s="1"/>
  <c r="U30" i="23"/>
  <c r="V79" i="26"/>
  <c r="V28" i="23"/>
  <c r="U82" i="26"/>
  <c r="U35" s="1"/>
  <c r="U31" i="23"/>
  <c r="U15" i="22"/>
  <c r="U46" i="23"/>
  <c r="U107" i="22"/>
  <c r="U24"/>
  <c r="V57" i="26"/>
  <c r="V14" s="1"/>
  <c r="V13" i="23"/>
  <c r="V64" i="22"/>
  <c r="V11" s="1"/>
  <c r="V12"/>
  <c r="M54" i="28"/>
  <c r="L18"/>
  <c r="N71" i="26"/>
  <c r="N69"/>
  <c r="V12"/>
  <c r="V48" i="28"/>
  <c r="T52" i="26"/>
  <c r="T9" s="1"/>
  <c r="T9" i="23"/>
  <c r="U80" i="26"/>
  <c r="U33" s="1"/>
  <c r="U29" i="23"/>
  <c r="U69"/>
  <c r="U27" i="22"/>
  <c r="U12" i="28"/>
  <c r="Q10"/>
  <c r="Q44"/>
  <c r="S78" i="23"/>
  <c r="S79" s="1"/>
  <c r="S37" s="1"/>
  <c r="S76" i="26"/>
  <c r="S26" i="23"/>
  <c r="T26" i="22"/>
  <c r="T68" i="23"/>
  <c r="R62" i="28"/>
  <c r="R29" i="26"/>
  <c r="Q27" i="28"/>
  <c r="Q60"/>
  <c r="Q25" s="1"/>
  <c r="R63" i="26"/>
  <c r="R19" i="23"/>
  <c r="Q50" i="28"/>
  <c r="Q20" i="26"/>
  <c r="W55"/>
  <c r="W11" i="23"/>
  <c r="V56" i="26"/>
  <c r="V13" s="1"/>
  <c r="V12" i="23"/>
  <c r="V58" i="26"/>
  <c r="V15" s="1"/>
  <c r="V14" i="23"/>
  <c r="N11" i="28"/>
  <c r="N53"/>
  <c r="N17" s="1"/>
  <c r="P8"/>
  <c r="T77" i="26"/>
  <c r="T30" s="1"/>
  <c r="T27" i="23"/>
  <c r="S51" i="26"/>
  <c r="S8" i="23"/>
  <c r="S56"/>
  <c r="R57"/>
  <c r="R20" s="1"/>
  <c r="O41" i="26"/>
  <c r="N217" i="2" s="1"/>
  <c r="O90" i="26"/>
  <c r="O43" s="1"/>
  <c r="O67" i="28"/>
  <c r="O53" i="24"/>
  <c r="O64" i="26" s="1"/>
  <c r="G66" i="24"/>
  <c r="D125"/>
  <c r="F66"/>
  <c r="X43" i="22"/>
  <c r="W65"/>
  <c r="W73"/>
  <c r="W87" i="21"/>
  <c r="W51" i="23" s="1"/>
  <c r="W11" i="21"/>
  <c r="W19" s="1"/>
  <c r="W86"/>
  <c r="W50" i="23" s="1"/>
  <c r="W10" i="21"/>
  <c r="W18" s="1"/>
  <c r="W85"/>
  <c r="W49" i="23" s="1"/>
  <c r="W9" i="21"/>
  <c r="W17" s="1"/>
  <c r="V35"/>
  <c r="V34"/>
  <c r="V36"/>
  <c r="W33"/>
  <c r="Y46" i="22"/>
  <c r="Y66" s="1"/>
  <c r="Y13" s="1"/>
  <c r="Y45"/>
  <c r="Y59" s="1"/>
  <c r="Y10" s="1"/>
  <c r="X95"/>
  <c r="X22" s="1"/>
  <c r="Y83"/>
  <c r="Y96" s="1"/>
  <c r="Y23" s="1"/>
  <c r="X42"/>
  <c r="X58" s="1"/>
  <c r="X9" s="1"/>
  <c r="V101"/>
  <c r="V108"/>
  <c r="V57"/>
  <c r="V72"/>
  <c r="Z79" i="21"/>
  <c r="Z15" s="1"/>
  <c r="Z78"/>
  <c r="Z14" s="1"/>
  <c r="Z77"/>
  <c r="Z13" s="1"/>
  <c r="W126"/>
  <c r="W32" s="1"/>
  <c r="W125"/>
  <c r="W31" s="1"/>
  <c r="W124"/>
  <c r="W30" s="1"/>
  <c r="W132"/>
  <c r="W70" i="23" s="1"/>
  <c r="Y96" i="21"/>
  <c r="X114"/>
  <c r="X25" s="1"/>
  <c r="X71"/>
  <c r="X70"/>
  <c r="X69"/>
  <c r="X84"/>
  <c r="X48" i="23" s="1"/>
  <c r="Y68" i="21"/>
  <c r="Y8" s="1"/>
  <c r="Y16" s="1"/>
  <c r="Z50"/>
  <c r="AB51"/>
  <c r="AA76"/>
  <c r="AA12" s="1"/>
  <c r="X123"/>
  <c r="X29" s="1"/>
  <c r="V135"/>
  <c r="V73" i="23" s="1"/>
  <c r="V134" i="21"/>
  <c r="V72" i="23" s="1"/>
  <c r="V133" i="21"/>
  <c r="V71" i="23" s="1"/>
  <c r="W117" i="21"/>
  <c r="W28" s="1"/>
  <c r="W116"/>
  <c r="W27" s="1"/>
  <c r="W115"/>
  <c r="W26" s="1"/>
  <c r="X55" i="26" l="1"/>
  <c r="X11" i="23"/>
  <c r="O51" i="28"/>
  <c r="O21" i="26"/>
  <c r="N197" i="2" s="1"/>
  <c r="O66" i="26"/>
  <c r="S46" i="28"/>
  <c r="S8" i="26"/>
  <c r="R50" i="28"/>
  <c r="R20" i="26"/>
  <c r="R40"/>
  <c r="R66" i="28"/>
  <c r="R31" s="1"/>
  <c r="Q250" i="2" s="1"/>
  <c r="Q76" i="37" s="1"/>
  <c r="V27" i="22"/>
  <c r="V69" i="23"/>
  <c r="W14"/>
  <c r="W58" i="26"/>
  <c r="W15" s="1"/>
  <c r="Q8" i="28"/>
  <c r="V30" i="23"/>
  <c r="V81" i="26"/>
  <c r="V34" s="1"/>
  <c r="V15" i="22"/>
  <c r="V46" i="23"/>
  <c r="W57" i="26"/>
  <c r="W14" s="1"/>
  <c r="W13" i="23"/>
  <c r="W64" i="22"/>
  <c r="W11" s="1"/>
  <c r="W12"/>
  <c r="T76" i="26"/>
  <c r="T78" i="23"/>
  <c r="T79" s="1"/>
  <c r="T37" s="1"/>
  <c r="T26"/>
  <c r="S62" i="28"/>
  <c r="S29" i="26"/>
  <c r="V12" i="28"/>
  <c r="U68" i="23"/>
  <c r="U26" i="22"/>
  <c r="R44" i="28"/>
  <c r="R10"/>
  <c r="P84" i="23"/>
  <c r="Q81"/>
  <c r="P82"/>
  <c r="Y84" i="22"/>
  <c r="X102"/>
  <c r="X25" s="1"/>
  <c r="V53" i="26"/>
  <c r="V10" s="1"/>
  <c r="V10" i="23"/>
  <c r="V80" i="26"/>
  <c r="V33" s="1"/>
  <c r="V29" i="23"/>
  <c r="V107" i="22"/>
  <c r="V24"/>
  <c r="W16"/>
  <c r="W47" i="23"/>
  <c r="W48" i="28"/>
  <c r="W12" i="26"/>
  <c r="R27" i="28"/>
  <c r="R60"/>
  <c r="R25" s="1"/>
  <c r="U77" i="26"/>
  <c r="U30" s="1"/>
  <c r="U27" i="23"/>
  <c r="W56" i="26"/>
  <c r="W13" s="1"/>
  <c r="W12" i="23"/>
  <c r="N54" i="28"/>
  <c r="M18"/>
  <c r="V64"/>
  <c r="V29" s="1"/>
  <c r="V32" i="26"/>
  <c r="P62" i="23"/>
  <c r="P60"/>
  <c r="Q59"/>
  <c r="U45"/>
  <c r="U14" i="22"/>
  <c r="V82" i="26"/>
  <c r="V35" s="1"/>
  <c r="V31" i="23"/>
  <c r="W79" i="26"/>
  <c r="W28" i="23"/>
  <c r="V71" i="22"/>
  <c r="V8"/>
  <c r="S57" i="23"/>
  <c r="S20" s="1"/>
  <c r="S63" i="26"/>
  <c r="S19" i="23"/>
  <c r="Q14" i="28"/>
  <c r="P233" i="2" s="1"/>
  <c r="P62" i="37" s="1"/>
  <c r="S87" i="26"/>
  <c r="S36" i="23"/>
  <c r="U52" i="26"/>
  <c r="U9" s="1"/>
  <c r="U9" i="23"/>
  <c r="T51" i="26"/>
  <c r="T8" i="23"/>
  <c r="T56"/>
  <c r="O32" i="28"/>
  <c r="O63"/>
  <c r="E125" i="24"/>
  <c r="D67"/>
  <c r="Y43" i="22"/>
  <c r="X65"/>
  <c r="X33" i="21"/>
  <c r="W34"/>
  <c r="X73" i="22"/>
  <c r="X87" i="21"/>
  <c r="X51" i="23" s="1"/>
  <c r="X11" i="21"/>
  <c r="X19" s="1"/>
  <c r="X86"/>
  <c r="X50" i="23" s="1"/>
  <c r="X10" i="21"/>
  <c r="X18" s="1"/>
  <c r="X85"/>
  <c r="X49" i="23" s="1"/>
  <c r="X9" i="21"/>
  <c r="X17" s="1"/>
  <c r="W36"/>
  <c r="W35"/>
  <c r="W108" i="22"/>
  <c r="W101"/>
  <c r="Y42"/>
  <c r="Y58" s="1"/>
  <c r="Y9" s="1"/>
  <c r="W57"/>
  <c r="W72"/>
  <c r="Y95"/>
  <c r="Y22" s="1"/>
  <c r="Z83"/>
  <c r="Z96" s="1"/>
  <c r="Z23" s="1"/>
  <c r="Z45"/>
  <c r="Z59" s="1"/>
  <c r="Z10" s="1"/>
  <c r="Z46"/>
  <c r="Z66" s="1"/>
  <c r="Z13" s="1"/>
  <c r="W134" i="21"/>
  <c r="W72" i="23" s="1"/>
  <c r="W133" i="21"/>
  <c r="W71" i="23" s="1"/>
  <c r="Y123" i="21"/>
  <c r="Y29" s="1"/>
  <c r="Y71"/>
  <c r="Y70"/>
  <c r="Y69"/>
  <c r="Y84"/>
  <c r="Y48" i="23" s="1"/>
  <c r="X132" i="21"/>
  <c r="X70" i="23" s="1"/>
  <c r="X126" i="21"/>
  <c r="X32" s="1"/>
  <c r="X125"/>
  <c r="X31" s="1"/>
  <c r="X124"/>
  <c r="X30" s="1"/>
  <c r="AB76"/>
  <c r="AB12" s="1"/>
  <c r="AC51"/>
  <c r="Y114"/>
  <c r="Y25" s="1"/>
  <c r="Z96"/>
  <c r="W135"/>
  <c r="W73" i="23" s="1"/>
  <c r="AA79" i="21"/>
  <c r="AA15" s="1"/>
  <c r="AA78"/>
  <c r="AA14" s="1"/>
  <c r="AA77"/>
  <c r="AA13" s="1"/>
  <c r="X115"/>
  <c r="X26" s="1"/>
  <c r="X117"/>
  <c r="X28" s="1"/>
  <c r="X116"/>
  <c r="X27" s="1"/>
  <c r="AA50"/>
  <c r="Z68"/>
  <c r="Z8" s="1"/>
  <c r="Z16" s="1"/>
  <c r="X34" l="1"/>
  <c r="W80" i="26"/>
  <c r="W33" s="1"/>
  <c r="W29" i="23"/>
  <c r="V45"/>
  <c r="V14" i="22"/>
  <c r="Z84"/>
  <c r="Y102"/>
  <c r="Y25" s="1"/>
  <c r="V52" i="26"/>
  <c r="V9" s="1"/>
  <c r="V9" i="23"/>
  <c r="V77" i="26"/>
  <c r="V30" s="1"/>
  <c r="V27" i="23"/>
  <c r="Y11"/>
  <c r="Y55" i="26"/>
  <c r="X16" i="22"/>
  <c r="X47" i="23"/>
  <c r="T63" i="26"/>
  <c r="T19" i="23"/>
  <c r="S44" i="28"/>
  <c r="S10"/>
  <c r="W82" i="26"/>
  <c r="W35" s="1"/>
  <c r="W31" i="23"/>
  <c r="W81" i="26"/>
  <c r="W34" s="1"/>
  <c r="W30" i="23"/>
  <c r="W107" i="22"/>
  <c r="W24"/>
  <c r="T8" i="26"/>
  <c r="T46" i="28"/>
  <c r="S66"/>
  <c r="S31" s="1"/>
  <c r="R250" i="2" s="1"/>
  <c r="R76" i="37" s="1"/>
  <c r="S40" i="26"/>
  <c r="S50" i="28"/>
  <c r="S20" i="26"/>
  <c r="N18" i="28"/>
  <c r="W12"/>
  <c r="V26" i="22"/>
  <c r="V68" i="23"/>
  <c r="R8" i="28"/>
  <c r="R14"/>
  <c r="Q233" i="2" s="1"/>
  <c r="Q62" i="37" s="1"/>
  <c r="O23" i="26"/>
  <c r="O68"/>
  <c r="X48" i="28"/>
  <c r="X12" i="26"/>
  <c r="X57"/>
  <c r="X14" s="1"/>
  <c r="X13" i="23"/>
  <c r="O36" i="28"/>
  <c r="N251" i="2"/>
  <c r="N77" i="37" s="1"/>
  <c r="W71" i="22"/>
  <c r="W8"/>
  <c r="Q60" i="23"/>
  <c r="Q62"/>
  <c r="R59"/>
  <c r="U76" i="26"/>
  <c r="U26" i="23"/>
  <c r="U78"/>
  <c r="S60" i="28"/>
  <c r="S25" s="1"/>
  <c r="S27"/>
  <c r="T62"/>
  <c r="T29" i="26"/>
  <c r="O15" i="28"/>
  <c r="O47"/>
  <c r="X79" i="26"/>
  <c r="X28" i="23"/>
  <c r="W46"/>
  <c r="W15" i="22"/>
  <c r="W27"/>
  <c r="W69" i="23"/>
  <c r="X56" i="26"/>
  <c r="X13" s="1"/>
  <c r="X12" i="23"/>
  <c r="X58" i="26"/>
  <c r="X15" s="1"/>
  <c r="X14" i="23"/>
  <c r="X64" i="22"/>
  <c r="X11" s="1"/>
  <c r="X12"/>
  <c r="W64" i="28"/>
  <c r="W29" s="1"/>
  <c r="W32" i="26"/>
  <c r="U51"/>
  <c r="U8" i="23"/>
  <c r="U56"/>
  <c r="W53" i="26"/>
  <c r="W10" s="1"/>
  <c r="W10" i="23"/>
  <c r="Q84"/>
  <c r="R81"/>
  <c r="Q82"/>
  <c r="T87" i="26"/>
  <c r="T36" i="23"/>
  <c r="T57"/>
  <c r="T20" s="1"/>
  <c r="O69" i="28"/>
  <c r="O34" s="1"/>
  <c r="O28"/>
  <c r="G125" i="24"/>
  <c r="D126" s="1"/>
  <c r="Q112" s="1"/>
  <c r="Q89" i="26" s="1"/>
  <c r="Q42" s="1"/>
  <c r="P218" i="2" s="1"/>
  <c r="P111" i="24"/>
  <c r="P88" i="26" s="1"/>
  <c r="F125" i="24"/>
  <c r="E67"/>
  <c r="P54"/>
  <c r="P65" i="26" s="1"/>
  <c r="Z43" i="22"/>
  <c r="Y65"/>
  <c r="Y85" i="21"/>
  <c r="Y49" i="23" s="1"/>
  <c r="Y9" i="21"/>
  <c r="Y17" s="1"/>
  <c r="Y87"/>
  <c r="Y51" i="23" s="1"/>
  <c r="Y11" i="21"/>
  <c r="Y19" s="1"/>
  <c r="Y86"/>
  <c r="Y50" i="23" s="1"/>
  <c r="Y10" i="21"/>
  <c r="Y18" s="1"/>
  <c r="X35"/>
  <c r="Y33"/>
  <c r="X36"/>
  <c r="Z42" i="22"/>
  <c r="Z58" s="1"/>
  <c r="Z9" s="1"/>
  <c r="AA45"/>
  <c r="AA59" s="1"/>
  <c r="AA10" s="1"/>
  <c r="AA83"/>
  <c r="AA96" s="1"/>
  <c r="AA23" s="1"/>
  <c r="Z95"/>
  <c r="Z22" s="1"/>
  <c r="X57"/>
  <c r="X72"/>
  <c r="Y73"/>
  <c r="X108"/>
  <c r="X101"/>
  <c r="AA46"/>
  <c r="AA66" s="1"/>
  <c r="AA13" s="1"/>
  <c r="Z71" i="21"/>
  <c r="Z70"/>
  <c r="Z69"/>
  <c r="Z84"/>
  <c r="Z48" i="23" s="1"/>
  <c r="Y132" i="21"/>
  <c r="Y70" i="23" s="1"/>
  <c r="Y126" i="21"/>
  <c r="Y32" s="1"/>
  <c r="Y125"/>
  <c r="Y31" s="1"/>
  <c r="Y124"/>
  <c r="Y30" s="1"/>
  <c r="AB79"/>
  <c r="AB15" s="1"/>
  <c r="AB78"/>
  <c r="AB14" s="1"/>
  <c r="AB77"/>
  <c r="AB13" s="1"/>
  <c r="AC76"/>
  <c r="AC12" s="1"/>
  <c r="AD51"/>
  <c r="AB50"/>
  <c r="AA68"/>
  <c r="AA8" s="1"/>
  <c r="AA16" s="1"/>
  <c r="Y117"/>
  <c r="Y28" s="1"/>
  <c r="Y116"/>
  <c r="Y27" s="1"/>
  <c r="Y115"/>
  <c r="Y26" s="1"/>
  <c r="Z123"/>
  <c r="Z29" s="1"/>
  <c r="X133"/>
  <c r="X71" i="23" s="1"/>
  <c r="X135" i="21"/>
  <c r="X73" i="23" s="1"/>
  <c r="X134" i="21"/>
  <c r="X72" i="23" s="1"/>
  <c r="Z114" i="21"/>
  <c r="Z25" s="1"/>
  <c r="AA96"/>
  <c r="Y79" i="26" l="1"/>
  <c r="Y28" i="23"/>
  <c r="X107" i="22"/>
  <c r="X24"/>
  <c r="X71"/>
  <c r="X8"/>
  <c r="W77" i="26"/>
  <c r="W30" s="1"/>
  <c r="W27" i="23"/>
  <c r="U79"/>
  <c r="U37" s="1"/>
  <c r="U87" i="26"/>
  <c r="U36" i="23"/>
  <c r="V76" i="26"/>
  <c r="V26" i="23"/>
  <c r="V78"/>
  <c r="S8" i="28"/>
  <c r="AA84" i="22"/>
  <c r="Z102"/>
  <c r="Z25" s="1"/>
  <c r="X80" i="26"/>
  <c r="X33" s="1"/>
  <c r="X29" i="23"/>
  <c r="Z55" i="26"/>
  <c r="Z11" i="23"/>
  <c r="X46"/>
  <c r="X15" i="22"/>
  <c r="Y58" i="26"/>
  <c r="Y15" s="1"/>
  <c r="Y14" i="23"/>
  <c r="T66" i="28"/>
  <c r="T31" s="1"/>
  <c r="S250" i="2" s="1"/>
  <c r="S76" i="37" s="1"/>
  <c r="T40" i="26"/>
  <c r="U8"/>
  <c r="U46" i="28"/>
  <c r="W52" i="26"/>
  <c r="W9" s="1"/>
  <c r="W9" i="23"/>
  <c r="N234" i="2"/>
  <c r="N63" i="37" s="1"/>
  <c r="O19" i="28"/>
  <c r="R62" i="23"/>
  <c r="R60"/>
  <c r="S59"/>
  <c r="W14" i="22"/>
  <c r="W45" i="23"/>
  <c r="S14" i="28"/>
  <c r="R233" i="2" s="1"/>
  <c r="R62" i="37" s="1"/>
  <c r="T10" i="28"/>
  <c r="T44"/>
  <c r="X53" i="26"/>
  <c r="X10" s="1"/>
  <c r="X10" i="23"/>
  <c r="X31"/>
  <c r="X82" i="26"/>
  <c r="X35" s="1"/>
  <c r="Y47" i="23"/>
  <c r="Y16" i="22"/>
  <c r="Y64"/>
  <c r="Y11" s="1"/>
  <c r="Y12"/>
  <c r="P52" i="28"/>
  <c r="P16" s="1"/>
  <c r="P22" i="26"/>
  <c r="O198" i="2" s="1"/>
  <c r="O11" i="28"/>
  <c r="O53"/>
  <c r="U62"/>
  <c r="U29" i="26"/>
  <c r="O71"/>
  <c r="O69"/>
  <c r="W68" i="23"/>
  <c r="W26" i="22"/>
  <c r="T50" i="28"/>
  <c r="T20" i="26"/>
  <c r="V51"/>
  <c r="V8" i="23"/>
  <c r="V56"/>
  <c r="X81" i="26"/>
  <c r="X34" s="1"/>
  <c r="X30" i="23"/>
  <c r="X27" i="22"/>
  <c r="X69" i="23"/>
  <c r="Y57" i="26"/>
  <c r="Y14" s="1"/>
  <c r="Y13" i="23"/>
  <c r="Y56" i="26"/>
  <c r="Y13" s="1"/>
  <c r="Y12" i="23"/>
  <c r="R84"/>
  <c r="R82"/>
  <c r="S81"/>
  <c r="U57"/>
  <c r="U20" s="1"/>
  <c r="U63" i="26"/>
  <c r="U19" i="23"/>
  <c r="X64" i="28"/>
  <c r="X29" s="1"/>
  <c r="X32" i="26"/>
  <c r="T60" i="28"/>
  <c r="T25" s="1"/>
  <c r="T27"/>
  <c r="X12"/>
  <c r="Y12" i="26"/>
  <c r="Y48" i="28"/>
  <c r="Q68"/>
  <c r="Q33" s="1"/>
  <c r="P67"/>
  <c r="P32" s="1"/>
  <c r="O251" i="2" s="1"/>
  <c r="O77" i="37" s="1"/>
  <c r="P41" i="26"/>
  <c r="O217" i="2" s="1"/>
  <c r="P53" i="24"/>
  <c r="P64" i="26" s="1"/>
  <c r="G67" i="24"/>
  <c r="E126"/>
  <c r="G126" s="1"/>
  <c r="F67"/>
  <c r="AA43" i="22"/>
  <c r="Z65"/>
  <c r="Y35" i="21"/>
  <c r="Y34"/>
  <c r="Z73" i="22"/>
  <c r="Z85" i="21"/>
  <c r="Z49" i="23" s="1"/>
  <c r="Z9" i="21"/>
  <c r="Z17" s="1"/>
  <c r="Z87"/>
  <c r="Z51" i="23" s="1"/>
  <c r="Z11" i="21"/>
  <c r="Z19" s="1"/>
  <c r="Z86"/>
  <c r="Z50" i="23" s="1"/>
  <c r="Z10" i="21"/>
  <c r="Z18" s="1"/>
  <c r="Z33"/>
  <c r="Y36"/>
  <c r="AB46" i="22"/>
  <c r="AB66" s="1"/>
  <c r="AB13" s="1"/>
  <c r="AA42"/>
  <c r="AA58" s="1"/>
  <c r="AA9" s="1"/>
  <c r="AB45"/>
  <c r="AB59" s="1"/>
  <c r="AB10" s="1"/>
  <c r="Y101"/>
  <c r="Y108"/>
  <c r="AB83"/>
  <c r="AB96" s="1"/>
  <c r="AB23" s="1"/>
  <c r="AA95"/>
  <c r="AA22" s="1"/>
  <c r="Y57"/>
  <c r="Y72"/>
  <c r="Y135" i="21"/>
  <c r="Y73" i="23" s="1"/>
  <c r="AB68" i="21"/>
  <c r="AB8" s="1"/>
  <c r="AB16" s="1"/>
  <c r="AC50"/>
  <c r="Z117"/>
  <c r="Z28" s="1"/>
  <c r="Z116"/>
  <c r="Z27" s="1"/>
  <c r="Z115"/>
  <c r="Z26" s="1"/>
  <c r="AA123"/>
  <c r="AA29" s="1"/>
  <c r="AA71"/>
  <c r="AA70"/>
  <c r="AA69"/>
  <c r="AA84"/>
  <c r="AA48" i="23" s="1"/>
  <c r="AB96" i="21"/>
  <c r="AA114"/>
  <c r="AA25" s="1"/>
  <c r="Z126"/>
  <c r="Z32" s="1"/>
  <c r="Z125"/>
  <c r="Z31" s="1"/>
  <c r="Z124"/>
  <c r="Z30" s="1"/>
  <c r="Z132"/>
  <c r="Z70" i="23" s="1"/>
  <c r="AC79" i="21"/>
  <c r="AC15" s="1"/>
  <c r="AC78"/>
  <c r="AC14" s="1"/>
  <c r="AC77"/>
  <c r="AC13" s="1"/>
  <c r="Y133"/>
  <c r="Y71" i="23" s="1"/>
  <c r="AE51" i="21"/>
  <c r="AD76"/>
  <c r="AD12" s="1"/>
  <c r="Y134"/>
  <c r="Y72" i="23" s="1"/>
  <c r="Z79" i="26" l="1"/>
  <c r="Z28" i="23"/>
  <c r="Y82" i="26"/>
  <c r="Y35" s="1"/>
  <c r="Y31" i="23"/>
  <c r="U50" i="28"/>
  <c r="U20" i="26"/>
  <c r="U27" i="28"/>
  <c r="U60"/>
  <c r="U25" s="1"/>
  <c r="Y53" i="26"/>
  <c r="Y10" s="1"/>
  <c r="Y10" i="23"/>
  <c r="S62"/>
  <c r="T59"/>
  <c r="S60"/>
  <c r="U10" i="28"/>
  <c r="U44"/>
  <c r="Y81" i="26"/>
  <c r="Y34" s="1"/>
  <c r="Y30" i="23"/>
  <c r="Y15" i="22"/>
  <c r="Y46" i="23"/>
  <c r="Y69"/>
  <c r="Y27" i="22"/>
  <c r="Z57" i="26"/>
  <c r="Z14" s="1"/>
  <c r="Z13" i="23"/>
  <c r="Z56" i="26"/>
  <c r="Z13" s="1"/>
  <c r="Z12" i="23"/>
  <c r="Z64" i="22"/>
  <c r="Z11" s="1"/>
  <c r="Z12"/>
  <c r="X77" i="26"/>
  <c r="X30" s="1"/>
  <c r="X27" i="23"/>
  <c r="V57"/>
  <c r="V20" s="1"/>
  <c r="V63" i="26"/>
  <c r="V19" i="23"/>
  <c r="T14" i="28"/>
  <c r="S233" i="2" s="1"/>
  <c r="S62" i="37" s="1"/>
  <c r="O17" i="28"/>
  <c r="O54"/>
  <c r="Z12" i="26"/>
  <c r="Z48" i="28"/>
  <c r="AB84" i="22"/>
  <c r="AA102"/>
  <c r="AA25" s="1"/>
  <c r="X14"/>
  <c r="X45" i="23"/>
  <c r="Y64" i="28"/>
  <c r="Y29" s="1"/>
  <c r="Y32" i="26"/>
  <c r="Z34" i="21"/>
  <c r="Y80" i="26"/>
  <c r="Y33" s="1"/>
  <c r="Y29" i="23"/>
  <c r="P51" i="28"/>
  <c r="P21" i="26"/>
  <c r="O197" i="2" s="1"/>
  <c r="P66" i="26"/>
  <c r="V79" i="23"/>
  <c r="V37" s="1"/>
  <c r="V87" i="26"/>
  <c r="V36" i="23"/>
  <c r="U66" i="28"/>
  <c r="U31" s="1"/>
  <c r="T250" i="2" s="1"/>
  <c r="T76" i="37" s="1"/>
  <c r="U40" i="26"/>
  <c r="Z58"/>
  <c r="Z15" s="1"/>
  <c r="Z14" i="23"/>
  <c r="Y12" i="28"/>
  <c r="V46"/>
  <c r="V8" i="26"/>
  <c r="W78" i="23"/>
  <c r="W79" s="1"/>
  <c r="W37" s="1"/>
  <c r="W76" i="26"/>
  <c r="W26" i="23"/>
  <c r="X52" i="26"/>
  <c r="X9" s="1"/>
  <c r="X9" i="23"/>
  <c r="X68"/>
  <c r="X26" i="22"/>
  <c r="AA11" i="23"/>
  <c r="AA55" i="26"/>
  <c r="Y71" i="22"/>
  <c r="Y8"/>
  <c r="Y107"/>
  <c r="Y24"/>
  <c r="Z47" i="23"/>
  <c r="Z16" i="22"/>
  <c r="T81" i="23"/>
  <c r="S84"/>
  <c r="S82"/>
  <c r="T8" i="28"/>
  <c r="W51" i="26"/>
  <c r="W8" i="23"/>
  <c r="W56"/>
  <c r="W57" s="1"/>
  <c r="W20" s="1"/>
  <c r="V62" i="28"/>
  <c r="V29" i="26"/>
  <c r="D68" i="24"/>
  <c r="F126"/>
  <c r="D127"/>
  <c r="AB43" i="22"/>
  <c r="AA65"/>
  <c r="AA73"/>
  <c r="AA87" i="21"/>
  <c r="AA51" i="23" s="1"/>
  <c r="AA11" i="21"/>
  <c r="AA19" s="1"/>
  <c r="AA86"/>
  <c r="AA50" i="23" s="1"/>
  <c r="AA10" i="21"/>
  <c r="AA18" s="1"/>
  <c r="AA85"/>
  <c r="AA49" i="23" s="1"/>
  <c r="AA9" i="21"/>
  <c r="AA17" s="1"/>
  <c r="Z36"/>
  <c r="Z35"/>
  <c r="AA33"/>
  <c r="AB42" i="22"/>
  <c r="AB58" s="1"/>
  <c r="AB9" s="1"/>
  <c r="AC45"/>
  <c r="AC59" s="1"/>
  <c r="AC10" s="1"/>
  <c r="Z101"/>
  <c r="Z108"/>
  <c r="Z57"/>
  <c r="Z72"/>
  <c r="AC46"/>
  <c r="AC66" s="1"/>
  <c r="AC13" s="1"/>
  <c r="AB95"/>
  <c r="AB22" s="1"/>
  <c r="AC83"/>
  <c r="AC96" s="1"/>
  <c r="AC23" s="1"/>
  <c r="Z134" i="21"/>
  <c r="Z72" i="23" s="1"/>
  <c r="Z135" i="21"/>
  <c r="Z73" i="23" s="1"/>
  <c r="Z133" i="21"/>
  <c r="Z71" i="23" s="1"/>
  <c r="AB123" i="21"/>
  <c r="AB29" s="1"/>
  <c r="AD79"/>
  <c r="AD15" s="1"/>
  <c r="AD78"/>
  <c r="AD14" s="1"/>
  <c r="AD77"/>
  <c r="AD13" s="1"/>
  <c r="AA117"/>
  <c r="AA28" s="1"/>
  <c r="AA116"/>
  <c r="AA27" s="1"/>
  <c r="AA115"/>
  <c r="AA26" s="1"/>
  <c r="AB71"/>
  <c r="AB70"/>
  <c r="AB69"/>
  <c r="AB84"/>
  <c r="AB48" i="23" s="1"/>
  <c r="AF51" i="21"/>
  <c r="AE76"/>
  <c r="AE12" s="1"/>
  <c r="AD50"/>
  <c r="AC68"/>
  <c r="AC8" s="1"/>
  <c r="AC16" s="1"/>
  <c r="AA126"/>
  <c r="AA32" s="1"/>
  <c r="AA125"/>
  <c r="AA124"/>
  <c r="AA132"/>
  <c r="AA70" i="23" s="1"/>
  <c r="AC96" i="21"/>
  <c r="AB114"/>
  <c r="AB25" s="1"/>
  <c r="Z64" i="28" l="1"/>
  <c r="Z29" s="1"/>
  <c r="Z32" i="26"/>
  <c r="Z82"/>
  <c r="Z35" s="1"/>
  <c r="Z31" i="23"/>
  <c r="AA47"/>
  <c r="AA16" i="22"/>
  <c r="P23" i="26"/>
  <c r="P68"/>
  <c r="Z71" i="22"/>
  <c r="Z8"/>
  <c r="V27" i="28"/>
  <c r="V60"/>
  <c r="V25" s="1"/>
  <c r="W46"/>
  <c r="W8" i="26"/>
  <c r="AA48" i="28"/>
  <c r="AA12" i="26"/>
  <c r="W62" i="28"/>
  <c r="W29" i="26"/>
  <c r="V44" i="28"/>
  <c r="V10"/>
  <c r="V40" i="26"/>
  <c r="V66" i="28"/>
  <c r="V31" s="1"/>
  <c r="U250" i="2" s="1"/>
  <c r="U76" i="37" s="1"/>
  <c r="P15" i="28"/>
  <c r="P47"/>
  <c r="O18"/>
  <c r="Y77" i="26"/>
  <c r="Y30" s="1"/>
  <c r="Y27" i="23"/>
  <c r="T60"/>
  <c r="U59"/>
  <c r="T62"/>
  <c r="Z81" i="26"/>
  <c r="Z34" s="1"/>
  <c r="Z30" i="23"/>
  <c r="Z15" i="22"/>
  <c r="Z46" i="23"/>
  <c r="AA57" i="26"/>
  <c r="AA14" s="1"/>
  <c r="AA13" i="23"/>
  <c r="AA64" i="22"/>
  <c r="AA11" s="1"/>
  <c r="AA12"/>
  <c r="Z53" i="26"/>
  <c r="Z10" s="1"/>
  <c r="Z10" i="23"/>
  <c r="Y45"/>
  <c r="Y14" i="22"/>
  <c r="X76" i="26"/>
  <c r="X78" i="23"/>
  <c r="X79" s="1"/>
  <c r="X37" s="1"/>
  <c r="X26"/>
  <c r="U14" i="28"/>
  <c r="T233" i="2" s="1"/>
  <c r="T62" i="37" s="1"/>
  <c r="AA79" i="26"/>
  <c r="AA28" i="23"/>
  <c r="AB55" i="26"/>
  <c r="AB11" i="23"/>
  <c r="Z107" i="22"/>
  <c r="Z24"/>
  <c r="X51" i="26"/>
  <c r="X8" i="23"/>
  <c r="X56"/>
  <c r="X57" s="1"/>
  <c r="X20" s="1"/>
  <c r="Z12" i="28"/>
  <c r="Z80" i="26"/>
  <c r="Z33" s="1"/>
  <c r="Z29" i="23"/>
  <c r="Z69"/>
  <c r="Z27" i="22"/>
  <c r="AA12" i="23"/>
  <c r="AA56" i="26"/>
  <c r="AA13" s="1"/>
  <c r="AA58"/>
  <c r="AA15" s="1"/>
  <c r="AA14" i="23"/>
  <c r="W63" i="26"/>
  <c r="W19" i="23"/>
  <c r="T82"/>
  <c r="U81"/>
  <c r="T84"/>
  <c r="Y26" i="22"/>
  <c r="Y68" i="23"/>
  <c r="W87" i="26"/>
  <c r="W36" i="23"/>
  <c r="AC84" i="22"/>
  <c r="AB102"/>
  <c r="AB25" s="1"/>
  <c r="V50" i="28"/>
  <c r="V20" i="26"/>
  <c r="Y52"/>
  <c r="Y9" s="1"/>
  <c r="Y9" i="23"/>
  <c r="U8" i="28"/>
  <c r="E127" i="24"/>
  <c r="G127" s="1"/>
  <c r="Q54"/>
  <c r="Q65" i="26" s="1"/>
  <c r="E68" i="24"/>
  <c r="AC43" i="22"/>
  <c r="AB65"/>
  <c r="AA36" i="21"/>
  <c r="AB73" i="22"/>
  <c r="AB87" i="21"/>
  <c r="AB51" i="23" s="1"/>
  <c r="AB11" i="21"/>
  <c r="AB19" s="1"/>
  <c r="AA134"/>
  <c r="AA72" i="23" s="1"/>
  <c r="AA31" i="21"/>
  <c r="AA35" s="1"/>
  <c r="AB86"/>
  <c r="AB50" i="23" s="1"/>
  <c r="AB10" i="21"/>
  <c r="AB18" s="1"/>
  <c r="AA133"/>
  <c r="AA71" i="23" s="1"/>
  <c r="AA30" i="21"/>
  <c r="AA34" s="1"/>
  <c r="AB85"/>
  <c r="AB49" i="23" s="1"/>
  <c r="AB9" i="21"/>
  <c r="AB17" s="1"/>
  <c r="AB33"/>
  <c r="AA108" i="22"/>
  <c r="AA101"/>
  <c r="AC42"/>
  <c r="AC58" s="1"/>
  <c r="AC9" s="1"/>
  <c r="AA57"/>
  <c r="AA72"/>
  <c r="AC95"/>
  <c r="AC22" s="1"/>
  <c r="AD83"/>
  <c r="AD96" s="1"/>
  <c r="AD23" s="1"/>
  <c r="AD46"/>
  <c r="AD66" s="1"/>
  <c r="AD13" s="1"/>
  <c r="AD45"/>
  <c r="AD59" s="1"/>
  <c r="AD10" s="1"/>
  <c r="AA135" i="21"/>
  <c r="AA73" i="23" s="1"/>
  <c r="AC71" i="21"/>
  <c r="AC70"/>
  <c r="AC69"/>
  <c r="AC84"/>
  <c r="AC48" i="23" s="1"/>
  <c r="AC114" i="21"/>
  <c r="AC25" s="1"/>
  <c r="AD96"/>
  <c r="AF76"/>
  <c r="AF12" s="1"/>
  <c r="AG51"/>
  <c r="AB117"/>
  <c r="AB28" s="1"/>
  <c r="AB116"/>
  <c r="AB27" s="1"/>
  <c r="AB115"/>
  <c r="AB26" s="1"/>
  <c r="AE50"/>
  <c r="AD68"/>
  <c r="AD8" s="1"/>
  <c r="AD16" s="1"/>
  <c r="AC123"/>
  <c r="AC29" s="1"/>
  <c r="AB132"/>
  <c r="AB70" i="23" s="1"/>
  <c r="AB126" i="21"/>
  <c r="AB125"/>
  <c r="AB31" s="1"/>
  <c r="AB35" s="1"/>
  <c r="AB124"/>
  <c r="AB30" s="1"/>
  <c r="AE77"/>
  <c r="AE13" s="1"/>
  <c r="AE79"/>
  <c r="AE15" s="1"/>
  <c r="AE78"/>
  <c r="AE14" s="1"/>
  <c r="Q52" i="28" l="1"/>
  <c r="Q16" s="1"/>
  <c r="Q22" i="26"/>
  <c r="P198" i="2" s="1"/>
  <c r="Y76" i="26"/>
  <c r="Y26" i="23"/>
  <c r="Y78"/>
  <c r="X8" i="26"/>
  <c r="X46" i="28"/>
  <c r="AB48"/>
  <c r="AB12" i="26"/>
  <c r="W44" i="28"/>
  <c r="W10"/>
  <c r="W66"/>
  <c r="W31" s="1"/>
  <c r="V250" i="2" s="1"/>
  <c r="V76" i="37" s="1"/>
  <c r="W40" i="26"/>
  <c r="U60" i="23"/>
  <c r="V59"/>
  <c r="U62"/>
  <c r="AB79" i="26"/>
  <c r="AB28" i="23"/>
  <c r="AA46"/>
  <c r="AA15" i="22"/>
  <c r="AA27"/>
  <c r="AA69" i="23"/>
  <c r="AB16" i="22"/>
  <c r="AB47" i="23"/>
  <c r="AD84" i="22"/>
  <c r="AC102"/>
  <c r="AC25" s="1"/>
  <c r="Z52" i="26"/>
  <c r="Z9" s="1"/>
  <c r="Z9" i="23"/>
  <c r="P11" i="28"/>
  <c r="P53"/>
  <c r="Z45" i="23"/>
  <c r="Z14" i="22"/>
  <c r="AA53" i="26"/>
  <c r="AA10" s="1"/>
  <c r="AA10" i="23"/>
  <c r="AC11"/>
  <c r="AC55" i="26"/>
  <c r="AA82"/>
  <c r="AA35" s="1"/>
  <c r="AA31" i="23"/>
  <c r="AA107" i="22"/>
  <c r="AA24"/>
  <c r="AB56" i="26"/>
  <c r="AB13" s="1"/>
  <c r="AB12" i="23"/>
  <c r="AB57" i="26"/>
  <c r="AB14" s="1"/>
  <c r="AB13" i="23"/>
  <c r="AB58" i="26"/>
  <c r="AB15" s="1"/>
  <c r="AB14" i="23"/>
  <c r="Z77" i="26"/>
  <c r="Z30" s="1"/>
  <c r="Z27" i="23"/>
  <c r="X62" i="28"/>
  <c r="X29" i="26"/>
  <c r="W60" i="28"/>
  <c r="W25" s="1"/>
  <c r="W27"/>
  <c r="AB64" i="22"/>
  <c r="AB11" s="1"/>
  <c r="AB12"/>
  <c r="V14" i="28"/>
  <c r="U233" i="2" s="1"/>
  <c r="U62" i="37" s="1"/>
  <c r="U84" i="23"/>
  <c r="U82"/>
  <c r="V81"/>
  <c r="X87" i="26"/>
  <c r="X36" i="23"/>
  <c r="AA71" i="22"/>
  <c r="AA8"/>
  <c r="AA80" i="26"/>
  <c r="AA33" s="1"/>
  <c r="AA29" i="23"/>
  <c r="AA81" i="26"/>
  <c r="AA34" s="1"/>
  <c r="AA30" i="23"/>
  <c r="W50" i="28"/>
  <c r="W20" i="26"/>
  <c r="X63"/>
  <c r="X19" i="23"/>
  <c r="Z26" i="22"/>
  <c r="Z68" i="23"/>
  <c r="AA64" i="28"/>
  <c r="AA29" s="1"/>
  <c r="AA32" i="26"/>
  <c r="Y8" i="23"/>
  <c r="Y51" i="26"/>
  <c r="Y56" i="23"/>
  <c r="O234" i="2"/>
  <c r="O63" i="37" s="1"/>
  <c r="P19" i="28"/>
  <c r="V8"/>
  <c r="AA12"/>
  <c r="P69" i="26"/>
  <c r="P71"/>
  <c r="Q53" i="24"/>
  <c r="Q64" i="26" s="1"/>
  <c r="G68" i="24"/>
  <c r="F127"/>
  <c r="D128"/>
  <c r="F68"/>
  <c r="AD43" i="22"/>
  <c r="AC65"/>
  <c r="AC73"/>
  <c r="AC85" i="21"/>
  <c r="AC49" i="23" s="1"/>
  <c r="AC9" i="21"/>
  <c r="AC17" s="1"/>
  <c r="AB135"/>
  <c r="AB73" i="23" s="1"/>
  <c r="AB32" i="21"/>
  <c r="AB36" s="1"/>
  <c r="AC87"/>
  <c r="AC51" i="23" s="1"/>
  <c r="AC11" i="21"/>
  <c r="AC19" s="1"/>
  <c r="AC86"/>
  <c r="AC50" i="23" s="1"/>
  <c r="AC10" i="21"/>
  <c r="AC18" s="1"/>
  <c r="AB34"/>
  <c r="AC33"/>
  <c r="AE45" i="22"/>
  <c r="AE59" s="1"/>
  <c r="AE10" s="1"/>
  <c r="AE83"/>
  <c r="AE96" s="1"/>
  <c r="AE23" s="1"/>
  <c r="AD95"/>
  <c r="AD22" s="1"/>
  <c r="AB108"/>
  <c r="AB101"/>
  <c r="AD42"/>
  <c r="AD58" s="1"/>
  <c r="AD9" s="1"/>
  <c r="AB57"/>
  <c r="AB72"/>
  <c r="AE46"/>
  <c r="AE66" s="1"/>
  <c r="AE13" s="1"/>
  <c r="AB133" i="21"/>
  <c r="AB71" i="23" s="1"/>
  <c r="AD123" i="21"/>
  <c r="AD29" s="1"/>
  <c r="AD114"/>
  <c r="AD25" s="1"/>
  <c r="AE96"/>
  <c r="AF79"/>
  <c r="AF15" s="1"/>
  <c r="AF78"/>
  <c r="AF14" s="1"/>
  <c r="AF77"/>
  <c r="AF13" s="1"/>
  <c r="AD71"/>
  <c r="AD70"/>
  <c r="AD69"/>
  <c r="AD84"/>
  <c r="AD48" i="23" s="1"/>
  <c r="AC117" i="21"/>
  <c r="AC28" s="1"/>
  <c r="AC116"/>
  <c r="AC27" s="1"/>
  <c r="AC115"/>
  <c r="AC26" s="1"/>
  <c r="AB134"/>
  <c r="AB72" i="23" s="1"/>
  <c r="AC132" i="21"/>
  <c r="AC70" i="23" s="1"/>
  <c r="AC126" i="21"/>
  <c r="AC32" s="1"/>
  <c r="AC125"/>
  <c r="AC31" s="1"/>
  <c r="AC124"/>
  <c r="AC30" s="1"/>
  <c r="AF50"/>
  <c r="AE68"/>
  <c r="AE8" s="1"/>
  <c r="AE16" s="1"/>
  <c r="AG76"/>
  <c r="AG12" s="1"/>
  <c r="AH51"/>
  <c r="AC79" i="26" l="1"/>
  <c r="AC28" i="23"/>
  <c r="AB107" i="22"/>
  <c r="AB24"/>
  <c r="AC13" i="23"/>
  <c r="AC57" i="26"/>
  <c r="AC14" s="1"/>
  <c r="AB82"/>
  <c r="AB35" s="1"/>
  <c r="AB31" i="23"/>
  <c r="AC64" i="22"/>
  <c r="AC11" s="1"/>
  <c r="AC12"/>
  <c r="AB12" i="28"/>
  <c r="AB80" i="26"/>
  <c r="AB33" s="1"/>
  <c r="AB29" i="23"/>
  <c r="W14" i="28"/>
  <c r="V233" i="2" s="1"/>
  <c r="V62" i="37" s="1"/>
  <c r="X66" i="28"/>
  <c r="X31" s="1"/>
  <c r="W250" i="2" s="1"/>
  <c r="W76" i="37" s="1"/>
  <c r="X40" i="26"/>
  <c r="AC12"/>
  <c r="AC48" i="28"/>
  <c r="AB81" i="26"/>
  <c r="AB34" s="1"/>
  <c r="AB30" i="23"/>
  <c r="AD55" i="26"/>
  <c r="AD11" i="23"/>
  <c r="AB46"/>
  <c r="AB15" i="22"/>
  <c r="AB27"/>
  <c r="AB69" i="23"/>
  <c r="Y57"/>
  <c r="Y20" s="1"/>
  <c r="Y63" i="26"/>
  <c r="Y19" i="23"/>
  <c r="X50" i="28"/>
  <c r="X20" i="26"/>
  <c r="AA14" i="22"/>
  <c r="AA45" i="23"/>
  <c r="Z51" i="26"/>
  <c r="Z8" i="23"/>
  <c r="Z56"/>
  <c r="AA9"/>
  <c r="AA52" i="26"/>
  <c r="AA9" s="1"/>
  <c r="V62" i="23"/>
  <c r="W59"/>
  <c r="V60"/>
  <c r="Q51" i="28"/>
  <c r="Q21" i="26"/>
  <c r="P197" i="2" s="1"/>
  <c r="Q66" i="26"/>
  <c r="V84" i="23"/>
  <c r="V82"/>
  <c r="W81"/>
  <c r="AA68"/>
  <c r="AA26" i="22"/>
  <c r="AB53" i="26"/>
  <c r="AB10" s="1"/>
  <c r="AB10" i="23"/>
  <c r="Y79"/>
  <c r="Y37" s="1"/>
  <c r="Y87" i="26"/>
  <c r="Y36" i="23"/>
  <c r="AC47"/>
  <c r="AC16" i="22"/>
  <c r="AE84"/>
  <c r="AD102"/>
  <c r="AD25" s="1"/>
  <c r="AB64" i="28"/>
  <c r="AB29" s="1"/>
  <c r="AB32" i="26"/>
  <c r="AB71" i="22"/>
  <c r="AB8"/>
  <c r="AC58" i="26"/>
  <c r="AC15" s="1"/>
  <c r="AC14" i="23"/>
  <c r="AC12"/>
  <c r="AC56" i="26"/>
  <c r="AC13" s="1"/>
  <c r="Y8"/>
  <c r="Y46" i="28"/>
  <c r="Z76" i="26"/>
  <c r="Z26" i="23"/>
  <c r="Z78"/>
  <c r="X60" i="28"/>
  <c r="X25" s="1"/>
  <c r="X27"/>
  <c r="P17"/>
  <c r="P54"/>
  <c r="AA77" i="26"/>
  <c r="AA30" s="1"/>
  <c r="AA27" i="23"/>
  <c r="W8" i="28"/>
  <c r="X10"/>
  <c r="X44"/>
  <c r="Y62"/>
  <c r="Y29" i="26"/>
  <c r="E128" i="24"/>
  <c r="G128" s="1"/>
  <c r="D69"/>
  <c r="AE43" i="22"/>
  <c r="AD65"/>
  <c r="AD12" s="1"/>
  <c r="AD33" i="21"/>
  <c r="AD73" i="22"/>
  <c r="AD87" i="21"/>
  <c r="AD51" i="23" s="1"/>
  <c r="AD11" i="21"/>
  <c r="AD19" s="1"/>
  <c r="AD86"/>
  <c r="AD50" i="23" s="1"/>
  <c r="AD10" i="21"/>
  <c r="AD18" s="1"/>
  <c r="AD85"/>
  <c r="AD49" i="23" s="1"/>
  <c r="AD9" i="21"/>
  <c r="AD17" s="1"/>
  <c r="AC36"/>
  <c r="AC35"/>
  <c r="AC34"/>
  <c r="AF45" i="22"/>
  <c r="AF59" s="1"/>
  <c r="AF10" s="1"/>
  <c r="AC57"/>
  <c r="AC72"/>
  <c r="AC101"/>
  <c r="AC108"/>
  <c r="AF83"/>
  <c r="AF96" s="1"/>
  <c r="AF23" s="1"/>
  <c r="AE95"/>
  <c r="AE22" s="1"/>
  <c r="AF46"/>
  <c r="AF66" s="1"/>
  <c r="AF13" s="1"/>
  <c r="AE42"/>
  <c r="AE58" s="1"/>
  <c r="AE9" s="1"/>
  <c r="AC134" i="21"/>
  <c r="AC72" i="23" s="1"/>
  <c r="AC135" i="21"/>
  <c r="AC73" i="23" s="1"/>
  <c r="AC133" i="21"/>
  <c r="AC71" i="23" s="1"/>
  <c r="AG79" i="21"/>
  <c r="AG15" s="1"/>
  <c r="AG78"/>
  <c r="AG14" s="1"/>
  <c r="AG77"/>
  <c r="AG13" s="1"/>
  <c r="AE123"/>
  <c r="AE29" s="1"/>
  <c r="AI51"/>
  <c r="AI76" s="1"/>
  <c r="AI12" s="1"/>
  <c r="AH76"/>
  <c r="AH12" s="1"/>
  <c r="AD126"/>
  <c r="AD32" s="1"/>
  <c r="AD125"/>
  <c r="AD31" s="1"/>
  <c r="AD124"/>
  <c r="AD30" s="1"/>
  <c r="AD132"/>
  <c r="AD70" i="23" s="1"/>
  <c r="AF68" i="21"/>
  <c r="AF8" s="1"/>
  <c r="AF16" s="1"/>
  <c r="AG50"/>
  <c r="AD117"/>
  <c r="AD28" s="1"/>
  <c r="AD116"/>
  <c r="AD27" s="1"/>
  <c r="AD115"/>
  <c r="AD26" s="1"/>
  <c r="AE71"/>
  <c r="AE70"/>
  <c r="AE69"/>
  <c r="AE84"/>
  <c r="AE48" i="23" s="1"/>
  <c r="AF96" i="21"/>
  <c r="AE114"/>
  <c r="AE25" s="1"/>
  <c r="AD35" l="1"/>
  <c r="AE33"/>
  <c r="AC80" i="26"/>
  <c r="AC33" s="1"/>
  <c r="AC29" i="23"/>
  <c r="AC107" i="22"/>
  <c r="AC24"/>
  <c r="AD56" i="26"/>
  <c r="AD13" s="1"/>
  <c r="AD12" i="23"/>
  <c r="AB14" i="22"/>
  <c r="AB45" i="23"/>
  <c r="Y66" i="28"/>
  <c r="Y31" s="1"/>
  <c r="X250" i="2" s="1"/>
  <c r="X76" i="37" s="1"/>
  <c r="Y40" i="26"/>
  <c r="X8" i="28"/>
  <c r="Z62"/>
  <c r="Z29" i="26"/>
  <c r="Q15" i="28"/>
  <c r="Q47"/>
  <c r="X59" i="23"/>
  <c r="W62"/>
  <c r="W60"/>
  <c r="AA51" i="26"/>
  <c r="AA8" i="23"/>
  <c r="AA56"/>
  <c r="AD12" i="26"/>
  <c r="AD48" i="28"/>
  <c r="AB26" i="22"/>
  <c r="AB68" i="23"/>
  <c r="AD28"/>
  <c r="AD79" i="26"/>
  <c r="AE55"/>
  <c r="AE11" i="23"/>
  <c r="AC82" i="26"/>
  <c r="AC35" s="1"/>
  <c r="AC31" i="23"/>
  <c r="AC46"/>
  <c r="AC15" i="22"/>
  <c r="P18" i="28"/>
  <c r="Z79" i="23"/>
  <c r="Z37" s="1"/>
  <c r="Z87" i="26"/>
  <c r="Z36" i="23"/>
  <c r="Y10" i="28"/>
  <c r="Y44"/>
  <c r="AA78" i="23"/>
  <c r="AA79" s="1"/>
  <c r="AA37" s="1"/>
  <c r="AA76" i="26"/>
  <c r="AA26" i="23"/>
  <c r="Q23" i="26"/>
  <c r="Q68"/>
  <c r="AB52"/>
  <c r="AB9" s="1"/>
  <c r="AB9" i="23"/>
  <c r="AC64" i="28"/>
  <c r="AC29" s="1"/>
  <c r="AC32" i="26"/>
  <c r="AD64" i="22"/>
  <c r="AD11" s="1"/>
  <c r="AD58" i="26"/>
  <c r="AD15" s="1"/>
  <c r="AD14" i="23"/>
  <c r="AF84" i="22"/>
  <c r="AE102"/>
  <c r="AE25" s="1"/>
  <c r="Z63" i="26"/>
  <c r="Z19" i="23"/>
  <c r="Y50" i="28"/>
  <c r="Y20" i="26"/>
  <c r="AC69" i="23"/>
  <c r="AC27" i="22"/>
  <c r="AC81" i="26"/>
  <c r="AC34" s="1"/>
  <c r="AC30" i="23"/>
  <c r="AC71" i="22"/>
  <c r="AC8"/>
  <c r="AD57" i="26"/>
  <c r="AD14" s="1"/>
  <c r="AD13" i="23"/>
  <c r="AD47"/>
  <c r="AD16" i="22"/>
  <c r="Y27" i="28"/>
  <c r="Y60"/>
  <c r="Y25" s="1"/>
  <c r="AC10" i="23"/>
  <c r="AC53" i="26"/>
  <c r="AC10" s="1"/>
  <c r="W84" i="23"/>
  <c r="W82"/>
  <c r="X81"/>
  <c r="Z46" i="28"/>
  <c r="Z8" i="26"/>
  <c r="X14" i="28"/>
  <c r="W233" i="2" s="1"/>
  <c r="W62" i="37" s="1"/>
  <c r="AB77" i="26"/>
  <c r="AB30" s="1"/>
  <c r="AB27" i="23"/>
  <c r="AC12" i="28"/>
  <c r="Z57" i="23"/>
  <c r="Z20" s="1"/>
  <c r="F128" i="24"/>
  <c r="D129"/>
  <c r="R54"/>
  <c r="R65" i="26" s="1"/>
  <c r="E69" i="24"/>
  <c r="AF43" i="22"/>
  <c r="AE65"/>
  <c r="AD36" i="21"/>
  <c r="AE73" i="22"/>
  <c r="AE87" i="21"/>
  <c r="AE51" i="23" s="1"/>
  <c r="AE11" i="21"/>
  <c r="AE19" s="1"/>
  <c r="AE86"/>
  <c r="AE50" i="23" s="1"/>
  <c r="AE10" i="21"/>
  <c r="AE18" s="1"/>
  <c r="AE85"/>
  <c r="AE49" i="23" s="1"/>
  <c r="AE9" i="21"/>
  <c r="AE17" s="1"/>
  <c r="AD34"/>
  <c r="AD57" i="22"/>
  <c r="AD72"/>
  <c r="AD101"/>
  <c r="AD108"/>
  <c r="AG46"/>
  <c r="AG66" s="1"/>
  <c r="AG13" s="1"/>
  <c r="AG45"/>
  <c r="AG59" s="1"/>
  <c r="AG10" s="1"/>
  <c r="AF42"/>
  <c r="AF58" s="1"/>
  <c r="AF9" s="1"/>
  <c r="AF95"/>
  <c r="AF22" s="1"/>
  <c r="AG83"/>
  <c r="AG96" s="1"/>
  <c r="AG23" s="1"/>
  <c r="AD134" i="21"/>
  <c r="AD72" i="23" s="1"/>
  <c r="AD133" i="21"/>
  <c r="AD71" i="23" s="1"/>
  <c r="AE117" i="21"/>
  <c r="AE28" s="1"/>
  <c r="AE116"/>
  <c r="AE27" s="1"/>
  <c r="AE115"/>
  <c r="AE26" s="1"/>
  <c r="AI79"/>
  <c r="AI15" s="1"/>
  <c r="AI78"/>
  <c r="AI14" s="1"/>
  <c r="AI77"/>
  <c r="AI13" s="1"/>
  <c r="AG96"/>
  <c r="AF114"/>
  <c r="AF25" s="1"/>
  <c r="AF71"/>
  <c r="AF70"/>
  <c r="AF69"/>
  <c r="AF84"/>
  <c r="AF48" i="23" s="1"/>
  <c r="AE126" i="21"/>
  <c r="AE125"/>
  <c r="AE31" s="1"/>
  <c r="AE35" s="1"/>
  <c r="AE124"/>
  <c r="AE30" s="1"/>
  <c r="AE34" s="1"/>
  <c r="AE132"/>
  <c r="AE70" i="23" s="1"/>
  <c r="AD135" i="21"/>
  <c r="AD73" i="23" s="1"/>
  <c r="AG68" i="21"/>
  <c r="AG8" s="1"/>
  <c r="AG16" s="1"/>
  <c r="AH50"/>
  <c r="AF123"/>
  <c r="AF29" s="1"/>
  <c r="AF33" s="1"/>
  <c r="AH79"/>
  <c r="AH15" s="1"/>
  <c r="AH78"/>
  <c r="AH14" s="1"/>
  <c r="AH77"/>
  <c r="AH13" s="1"/>
  <c r="AD82" i="26" l="1"/>
  <c r="AD35" s="1"/>
  <c r="AD31" i="23"/>
  <c r="AD69"/>
  <c r="AD27" i="22"/>
  <c r="AE13" i="23"/>
  <c r="AE57" i="26"/>
  <c r="AE14" s="1"/>
  <c r="Y8" i="28"/>
  <c r="AC52" i="26"/>
  <c r="AC9" s="1"/>
  <c r="AC9" i="23"/>
  <c r="AA57"/>
  <c r="AA20" s="1"/>
  <c r="AA63" i="26"/>
  <c r="AA19" i="23"/>
  <c r="AD71" i="22"/>
  <c r="AD8"/>
  <c r="AE16"/>
  <c r="AE47" i="23"/>
  <c r="X84"/>
  <c r="X82"/>
  <c r="Y81"/>
  <c r="AD53" i="26"/>
  <c r="AD10" s="1"/>
  <c r="AD10" i="23"/>
  <c r="AC77" i="26"/>
  <c r="AC30" s="1"/>
  <c r="AC27" i="23"/>
  <c r="Q19" i="28"/>
  <c r="P234" i="2"/>
  <c r="P63" i="37" s="1"/>
  <c r="AC68" i="23"/>
  <c r="AC26" i="22"/>
  <c r="AD81" i="26"/>
  <c r="AD34" s="1"/>
  <c r="AD30" i="23"/>
  <c r="AE79" i="26"/>
  <c r="AE28" i="23"/>
  <c r="AF55" i="26"/>
  <c r="AF11" i="23"/>
  <c r="AD80" i="26"/>
  <c r="AD33" s="1"/>
  <c r="AD29" i="23"/>
  <c r="AD107" i="22"/>
  <c r="AD24"/>
  <c r="AE64"/>
  <c r="AE11" s="1"/>
  <c r="AE12"/>
  <c r="Z44" i="28"/>
  <c r="Z10"/>
  <c r="Y14"/>
  <c r="X233" i="2" s="1"/>
  <c r="X62" i="37" s="1"/>
  <c r="AG84" i="22"/>
  <c r="AF102"/>
  <c r="AF25" s="1"/>
  <c r="AD32" i="26"/>
  <c r="AD64" i="28"/>
  <c r="AD29" s="1"/>
  <c r="X62" i="23"/>
  <c r="X60"/>
  <c r="Y59"/>
  <c r="Z27" i="28"/>
  <c r="Z60"/>
  <c r="Z25" s="1"/>
  <c r="AE48"/>
  <c r="AE12" i="26"/>
  <c r="AB76"/>
  <c r="AB78" i="23"/>
  <c r="AB26"/>
  <c r="AC45"/>
  <c r="AC14" i="22"/>
  <c r="Z50" i="28"/>
  <c r="Z20" i="26"/>
  <c r="AA87"/>
  <c r="AA36" i="23"/>
  <c r="Z66" i="28"/>
  <c r="Z31" s="1"/>
  <c r="Y250" i="2" s="1"/>
  <c r="Y76" i="37" s="1"/>
  <c r="Z40" i="26"/>
  <c r="AD15" i="22"/>
  <c r="AD46" i="23"/>
  <c r="AE12"/>
  <c r="AE56" i="26"/>
  <c r="AE13" s="1"/>
  <c r="AE14" i="23"/>
  <c r="AE58" i="26"/>
  <c r="AE15" s="1"/>
  <c r="R52" i="28"/>
  <c r="R16" s="1"/>
  <c r="R22" i="26"/>
  <c r="Q198" i="2" s="1"/>
  <c r="Q69" i="26"/>
  <c r="Q71"/>
  <c r="AA62" i="28"/>
  <c r="AA29" i="26"/>
  <c r="AD12" i="28"/>
  <c r="AA46"/>
  <c r="AA8" i="26"/>
  <c r="Q11" i="28"/>
  <c r="Q53"/>
  <c r="AB51" i="26"/>
  <c r="AB8" i="23"/>
  <c r="AB56"/>
  <c r="R53" i="24"/>
  <c r="R64" i="26" s="1"/>
  <c r="G69" i="24"/>
  <c r="E129"/>
  <c r="G129" s="1"/>
  <c r="F69"/>
  <c r="AG43" i="22"/>
  <c r="AF65"/>
  <c r="AF86" i="21"/>
  <c r="AF50" i="23" s="1"/>
  <c r="AF10" i="21"/>
  <c r="AF18" s="1"/>
  <c r="AF85"/>
  <c r="AF49" i="23" s="1"/>
  <c r="AF9" i="21"/>
  <c r="AF17" s="1"/>
  <c r="AE135"/>
  <c r="AE73" i="23" s="1"/>
  <c r="AE32" i="21"/>
  <c r="AE36" s="1"/>
  <c r="AF87"/>
  <c r="AF51" i="23" s="1"/>
  <c r="AF11" i="21"/>
  <c r="AF19" s="1"/>
  <c r="AG42" i="22"/>
  <c r="AG58" s="1"/>
  <c r="AG9" s="1"/>
  <c r="AH45"/>
  <c r="AH59" s="1"/>
  <c r="AH10" s="1"/>
  <c r="AE57"/>
  <c r="AE72"/>
  <c r="AH46"/>
  <c r="AH66" s="1"/>
  <c r="AH13" s="1"/>
  <c r="AG95"/>
  <c r="AG22" s="1"/>
  <c r="AH83"/>
  <c r="AH96" s="1"/>
  <c r="AH23" s="1"/>
  <c r="AE108"/>
  <c r="AE101"/>
  <c r="AF73"/>
  <c r="AG71" i="21"/>
  <c r="AG70"/>
  <c r="AG69"/>
  <c r="AG84"/>
  <c r="AG48" i="23" s="1"/>
  <c r="AI50" i="21"/>
  <c r="AI68" s="1"/>
  <c r="AI8" s="1"/>
  <c r="AI16" s="1"/>
  <c r="AH68"/>
  <c r="AH8" s="1"/>
  <c r="AH16" s="1"/>
  <c r="AG123"/>
  <c r="AG29" s="1"/>
  <c r="AF132"/>
  <c r="AF70" i="23" s="1"/>
  <c r="AF126" i="21"/>
  <c r="AF32" s="1"/>
  <c r="AF125"/>
  <c r="AF31" s="1"/>
  <c r="AF124"/>
  <c r="AF30" s="1"/>
  <c r="AF117"/>
  <c r="AF28" s="1"/>
  <c r="AF116"/>
  <c r="AF27" s="1"/>
  <c r="AF115"/>
  <c r="AF26" s="1"/>
  <c r="AE134"/>
  <c r="AE72" i="23" s="1"/>
  <c r="AG114" i="21"/>
  <c r="AG25" s="1"/>
  <c r="AH96"/>
  <c r="AE133"/>
  <c r="AE71" i="23" s="1"/>
  <c r="AG11" l="1"/>
  <c r="AG55" i="26"/>
  <c r="AD52"/>
  <c r="AD9" s="1"/>
  <c r="AD9" i="23"/>
  <c r="AB87" i="26"/>
  <c r="AB36" i="23"/>
  <c r="AD45"/>
  <c r="AD14" i="22"/>
  <c r="AF58" i="26"/>
  <c r="AF15" s="1"/>
  <c r="AF14" i="23"/>
  <c r="AB63" i="26"/>
  <c r="AB19" i="23"/>
  <c r="AE64" i="28"/>
  <c r="AE29" s="1"/>
  <c r="AE32" i="26"/>
  <c r="AC76"/>
  <c r="AC26" i="23"/>
  <c r="AC78"/>
  <c r="AE81" i="26"/>
  <c r="AE34" s="1"/>
  <c r="AE30" i="23"/>
  <c r="AE107" i="22"/>
  <c r="AE24"/>
  <c r="AE82" i="26"/>
  <c r="AE35" s="1"/>
  <c r="AE31" i="23"/>
  <c r="AF57" i="26"/>
  <c r="AF14" s="1"/>
  <c r="AF13" i="23"/>
  <c r="R51" i="28"/>
  <c r="R21" i="26"/>
  <c r="Q197" i="2" s="1"/>
  <c r="R66" i="26"/>
  <c r="AB46" i="28"/>
  <c r="AB8" i="26"/>
  <c r="AA66" i="28"/>
  <c r="AA31" s="1"/>
  <c r="Z250" i="2" s="1"/>
  <c r="Z76" i="37" s="1"/>
  <c r="AA40" i="26"/>
  <c r="AC51"/>
  <c r="AC8" i="23"/>
  <c r="AC56"/>
  <c r="AB29" i="26"/>
  <c r="AB62" i="28"/>
  <c r="AH84" i="22"/>
  <c r="AG102"/>
  <c r="AG25" s="1"/>
  <c r="Z8" i="28"/>
  <c r="AD26" i="22"/>
  <c r="AD68" i="23"/>
  <c r="AF48" i="28"/>
  <c r="AF12" i="26"/>
  <c r="AE53"/>
  <c r="AE10" s="1"/>
  <c r="AE10" i="23"/>
  <c r="AF79" i="26"/>
  <c r="AF28" i="23"/>
  <c r="AF16" i="22"/>
  <c r="AF47" i="23"/>
  <c r="AE71" i="22"/>
  <c r="AE8"/>
  <c r="AF56" i="26"/>
  <c r="AF13" s="1"/>
  <c r="AF12" i="23"/>
  <c r="Z14" i="28"/>
  <c r="Y233" i="2" s="1"/>
  <c r="Y62" i="37" s="1"/>
  <c r="AE12" i="28"/>
  <c r="Y60" i="23"/>
  <c r="Y62"/>
  <c r="Z59"/>
  <c r="AD77" i="26"/>
  <c r="AD30" s="1"/>
  <c r="AD27" i="23"/>
  <c r="AE80" i="26"/>
  <c r="AE33" s="1"/>
  <c r="AE29" i="23"/>
  <c r="AE69"/>
  <c r="AE27" i="22"/>
  <c r="AE46" i="23"/>
  <c r="AE15" i="22"/>
  <c r="AF64"/>
  <c r="AF11" s="1"/>
  <c r="AF12"/>
  <c r="Q17" i="28"/>
  <c r="Q54"/>
  <c r="AA44"/>
  <c r="AA10"/>
  <c r="AA60"/>
  <c r="AA25" s="1"/>
  <c r="AA27"/>
  <c r="Z81" i="23"/>
  <c r="Y84"/>
  <c r="Y82"/>
  <c r="AA50" i="28"/>
  <c r="AA20" i="26"/>
  <c r="AB57" i="23"/>
  <c r="AB20" s="1"/>
  <c r="AB79"/>
  <c r="AB37" s="1"/>
  <c r="D70" i="24"/>
  <c r="F129"/>
  <c r="D130"/>
  <c r="AH43" i="22"/>
  <c r="AG65"/>
  <c r="AF36" i="21"/>
  <c r="AG33"/>
  <c r="AG87"/>
  <c r="AG51" i="23" s="1"/>
  <c r="AG11" i="21"/>
  <c r="AG19" s="1"/>
  <c r="AG86"/>
  <c r="AG50" i="23" s="1"/>
  <c r="AG10" i="21"/>
  <c r="AG18" s="1"/>
  <c r="AG85"/>
  <c r="AG49" i="23" s="1"/>
  <c r="AG9" i="21"/>
  <c r="AG17" s="1"/>
  <c r="AF35"/>
  <c r="AF34"/>
  <c r="AI46" i="22"/>
  <c r="AI66" s="1"/>
  <c r="AI13" s="1"/>
  <c r="AF57"/>
  <c r="AF72"/>
  <c r="AI83"/>
  <c r="AH95"/>
  <c r="AH22" s="1"/>
  <c r="AF108"/>
  <c r="AF101"/>
  <c r="AI45"/>
  <c r="AI59" s="1"/>
  <c r="AI10" s="1"/>
  <c r="AH42"/>
  <c r="AH58" s="1"/>
  <c r="AH9" s="1"/>
  <c r="AG73"/>
  <c r="AF133" i="21"/>
  <c r="AF71" i="23" s="1"/>
  <c r="AH114" i="21"/>
  <c r="AH25" s="1"/>
  <c r="AI96"/>
  <c r="AI114" s="1"/>
  <c r="AI25" s="1"/>
  <c r="AI123"/>
  <c r="AI29" s="1"/>
  <c r="AH123"/>
  <c r="AH29" s="1"/>
  <c r="AF135"/>
  <c r="AF73" i="23" s="1"/>
  <c r="AF134" i="21"/>
  <c r="AF72" i="23" s="1"/>
  <c r="AI71" i="21"/>
  <c r="AI70"/>
  <c r="AI69"/>
  <c r="AI84"/>
  <c r="AI48" i="23" s="1"/>
  <c r="AH71" i="21"/>
  <c r="AH70"/>
  <c r="AH69"/>
  <c r="AH84"/>
  <c r="AH48" i="23" s="1"/>
  <c r="AG117" i="21"/>
  <c r="AG28" s="1"/>
  <c r="AG116"/>
  <c r="AG27" s="1"/>
  <c r="AG115"/>
  <c r="AG26" s="1"/>
  <c r="AG132"/>
  <c r="AG70" i="23" s="1"/>
  <c r="AG126" i="21"/>
  <c r="AG125"/>
  <c r="AG124"/>
  <c r="AH33" l="1"/>
  <c r="AF107" i="22"/>
  <c r="AF24"/>
  <c r="AG13" i="23"/>
  <c r="AG57" i="26"/>
  <c r="AG14" s="1"/>
  <c r="AF64" i="28"/>
  <c r="AF29" s="1"/>
  <c r="AF32" i="26"/>
  <c r="AC8"/>
  <c r="AC46" i="28"/>
  <c r="R15"/>
  <c r="R47"/>
  <c r="AG12" i="26"/>
  <c r="AG48" i="28"/>
  <c r="AI96" i="22"/>
  <c r="AI23" s="1"/>
  <c r="AD51" i="26"/>
  <c r="AD8" i="23"/>
  <c r="AD56"/>
  <c r="AG79" i="26"/>
  <c r="AG28" i="23"/>
  <c r="AH55" i="26"/>
  <c r="AH11" i="23"/>
  <c r="AF81" i="26"/>
  <c r="AF34" s="1"/>
  <c r="AF30" i="23"/>
  <c r="AG56" i="26"/>
  <c r="AG13" s="1"/>
  <c r="AG12" i="23"/>
  <c r="AG47"/>
  <c r="AG16" i="22"/>
  <c r="AF27"/>
  <c r="AF69" i="23"/>
  <c r="AF71" i="22"/>
  <c r="AF8"/>
  <c r="AG64"/>
  <c r="AG11" s="1"/>
  <c r="AG12"/>
  <c r="AA81" i="23"/>
  <c r="Z84"/>
  <c r="Z82"/>
  <c r="AA8" i="28"/>
  <c r="AE77" i="26"/>
  <c r="AE30" s="1"/>
  <c r="AE27" i="23"/>
  <c r="AF53" i="26"/>
  <c r="AF10" s="1"/>
  <c r="AF10" i="23"/>
  <c r="AF12" i="28"/>
  <c r="AB10"/>
  <c r="AB44"/>
  <c r="AC79" i="23"/>
  <c r="AC37" s="1"/>
  <c r="AC87" i="26"/>
  <c r="AC36" i="23"/>
  <c r="AB66" i="28"/>
  <c r="AB31" s="1"/>
  <c r="AA250" i="2" s="1"/>
  <c r="AA76" i="37" s="1"/>
  <c r="AB40" i="26"/>
  <c r="AF29" i="23"/>
  <c r="AF80" i="26"/>
  <c r="AF33" s="1"/>
  <c r="AF46" i="23"/>
  <c r="AF15" i="22"/>
  <c r="AE45" i="23"/>
  <c r="AE14" i="22"/>
  <c r="AB60" i="28"/>
  <c r="AB25" s="1"/>
  <c r="AB27"/>
  <c r="AF82" i="26"/>
  <c r="AF35" s="1"/>
  <c r="AF31" i="23"/>
  <c r="AE52" i="26"/>
  <c r="AE9" s="1"/>
  <c r="AE9" i="23"/>
  <c r="AI84" i="22"/>
  <c r="AI102" s="1"/>
  <c r="AI25" s="1"/>
  <c r="AH102"/>
  <c r="AH25" s="1"/>
  <c r="AC62" i="28"/>
  <c r="AC29" i="26"/>
  <c r="AB50" i="28"/>
  <c r="AB20" i="26"/>
  <c r="AI55"/>
  <c r="AI11" i="23"/>
  <c r="AG14"/>
  <c r="AG58" i="26"/>
  <c r="AG15" s="1"/>
  <c r="AA14" i="28"/>
  <c r="Z233" i="2" s="1"/>
  <c r="Z62" i="37" s="1"/>
  <c r="Q18" i="28"/>
  <c r="AA59" i="23"/>
  <c r="Z60"/>
  <c r="Z62"/>
  <c r="AD76" i="26"/>
  <c r="AD26" i="23"/>
  <c r="AD78"/>
  <c r="AC57"/>
  <c r="AC20" s="1"/>
  <c r="AC63" i="26"/>
  <c r="AC19" i="23"/>
  <c r="R23" i="26"/>
  <c r="R68"/>
  <c r="AE68" i="23"/>
  <c r="AE26" i="22"/>
  <c r="E70" i="24"/>
  <c r="F70" s="1"/>
  <c r="S54"/>
  <c r="S65" i="26" s="1"/>
  <c r="E130" i="24"/>
  <c r="G130" s="1"/>
  <c r="AI43" i="22"/>
  <c r="AI65" s="1"/>
  <c r="AH65"/>
  <c r="AH73"/>
  <c r="AI73"/>
  <c r="AG134" i="21"/>
  <c r="AG72" i="23" s="1"/>
  <c r="AG31" i="21"/>
  <c r="AG35" s="1"/>
  <c r="AH86"/>
  <c r="AH50" i="23" s="1"/>
  <c r="AH10" i="21"/>
  <c r="AH18" s="1"/>
  <c r="AI86"/>
  <c r="AI50" i="23" s="1"/>
  <c r="AI10" i="21"/>
  <c r="AI18" s="1"/>
  <c r="AG133"/>
  <c r="AG71" i="23" s="1"/>
  <c r="AG30" i="21"/>
  <c r="AG34" s="1"/>
  <c r="AH85"/>
  <c r="AH49" i="23" s="1"/>
  <c r="AH9" i="21"/>
  <c r="AH17" s="1"/>
  <c r="AI85"/>
  <c r="AI49" i="23" s="1"/>
  <c r="AI9" i="21"/>
  <c r="AI17" s="1"/>
  <c r="AG135"/>
  <c r="AG73" i="23" s="1"/>
  <c r="AG32" i="21"/>
  <c r="AG36" s="1"/>
  <c r="AH87"/>
  <c r="AH51" i="23" s="1"/>
  <c r="AH11" i="21"/>
  <c r="AH19" s="1"/>
  <c r="AI87"/>
  <c r="AI51" i="23" s="1"/>
  <c r="AI11" i="21"/>
  <c r="AI19" s="1"/>
  <c r="AI33"/>
  <c r="AG57" i="22"/>
  <c r="AG72"/>
  <c r="AI42"/>
  <c r="AI58" s="1"/>
  <c r="AI9" s="1"/>
  <c r="AG101"/>
  <c r="AG108"/>
  <c r="AH117" i="21"/>
  <c r="AH28" s="1"/>
  <c r="AH116"/>
  <c r="AH27" s="1"/>
  <c r="AH115"/>
  <c r="AH26" s="1"/>
  <c r="AI126"/>
  <c r="AI32" s="1"/>
  <c r="AI125"/>
  <c r="AI31" s="1"/>
  <c r="AI124"/>
  <c r="AI30" s="1"/>
  <c r="AI132"/>
  <c r="AI70" i="23" s="1"/>
  <c r="AI117" i="21"/>
  <c r="AI28" s="1"/>
  <c r="AI116"/>
  <c r="AI27" s="1"/>
  <c r="AI115"/>
  <c r="AI26" s="1"/>
  <c r="AH126"/>
  <c r="AH32" s="1"/>
  <c r="AH125"/>
  <c r="AH31" s="1"/>
  <c r="AH124"/>
  <c r="AH30" s="1"/>
  <c r="AH132"/>
  <c r="AH70" i="23" s="1"/>
  <c r="AI16" i="22" l="1"/>
  <c r="AI47" i="23"/>
  <c r="AD79"/>
  <c r="AD37" s="1"/>
  <c r="AD36"/>
  <c r="AD87" i="26"/>
  <c r="AC66" i="28"/>
  <c r="AC31" s="1"/>
  <c r="AB250" i="2" s="1"/>
  <c r="AB76" i="37" s="1"/>
  <c r="AC40" i="26"/>
  <c r="AH12"/>
  <c r="AH48" i="28"/>
  <c r="AG12"/>
  <c r="AF68" i="23"/>
  <c r="AF26" i="22"/>
  <c r="AG15"/>
  <c r="AG46" i="23"/>
  <c r="AI14"/>
  <c r="AI58" i="26"/>
  <c r="AI15" s="1"/>
  <c r="AG82"/>
  <c r="AG35" s="1"/>
  <c r="AG31" i="23"/>
  <c r="AH56" i="26"/>
  <c r="AH13" s="1"/>
  <c r="AH12" i="23"/>
  <c r="AI57" i="26"/>
  <c r="AI14" s="1"/>
  <c r="AI13" i="23"/>
  <c r="AG81" i="26"/>
  <c r="AG34" s="1"/>
  <c r="AG30" i="23"/>
  <c r="AI64" i="22"/>
  <c r="AI11" s="1"/>
  <c r="AI12"/>
  <c r="S52" i="28"/>
  <c r="S16" s="1"/>
  <c r="S22" i="26"/>
  <c r="R198" i="2" s="1"/>
  <c r="R69" i="26"/>
  <c r="R71"/>
  <c r="AB14" i="28"/>
  <c r="AA233" i="2" s="1"/>
  <c r="AA62" i="37" s="1"/>
  <c r="AE51" i="26"/>
  <c r="AE8" i="23"/>
  <c r="AE56"/>
  <c r="AE57" s="1"/>
  <c r="AE20" s="1"/>
  <c r="AF77" i="26"/>
  <c r="AF30" s="1"/>
  <c r="AF27" i="23"/>
  <c r="AD57"/>
  <c r="AD20" s="1"/>
  <c r="AD63" i="26"/>
  <c r="AD19" i="23"/>
  <c r="Q234" i="2"/>
  <c r="Q63" i="37" s="1"/>
  <c r="R19" i="28"/>
  <c r="AH34" i="21"/>
  <c r="AI95" i="22"/>
  <c r="AI22" s="1"/>
  <c r="AG71"/>
  <c r="AG8"/>
  <c r="AH28" i="23"/>
  <c r="AH79" i="26"/>
  <c r="AH64" i="22"/>
  <c r="AH11" s="1"/>
  <c r="AH12"/>
  <c r="AE76" i="26"/>
  <c r="AE26" i="23"/>
  <c r="AE78"/>
  <c r="AC50" i="28"/>
  <c r="AC20" i="26"/>
  <c r="AD62" i="28"/>
  <c r="AD29" i="26"/>
  <c r="AB8" i="28"/>
  <c r="AB81" i="23"/>
  <c r="AA84"/>
  <c r="AA82"/>
  <c r="AF14" i="22"/>
  <c r="AF45" i="23"/>
  <c r="AG53" i="26"/>
  <c r="AG10" s="1"/>
  <c r="AG10" i="23"/>
  <c r="AG64" i="28"/>
  <c r="AG29" s="1"/>
  <c r="AG32" i="26"/>
  <c r="R11" i="28"/>
  <c r="R53"/>
  <c r="AG69" i="23"/>
  <c r="AG27" i="22"/>
  <c r="AI79" i="26"/>
  <c r="AI28" i="23"/>
  <c r="AG107" i="22"/>
  <c r="AG24"/>
  <c r="AH58" i="26"/>
  <c r="AH15" s="1"/>
  <c r="AH14" i="23"/>
  <c r="AI12"/>
  <c r="AI56" i="26"/>
  <c r="AI13" s="1"/>
  <c r="AG80"/>
  <c r="AG33" s="1"/>
  <c r="AG29" i="23"/>
  <c r="AH57" i="26"/>
  <c r="AH14" s="1"/>
  <c r="AH13" i="23"/>
  <c r="AH47"/>
  <c r="AH16" i="22"/>
  <c r="AB59" i="23"/>
  <c r="AA60"/>
  <c r="AA62"/>
  <c r="AI48" i="28"/>
  <c r="AI12" i="26"/>
  <c r="AC27" i="28"/>
  <c r="AC60"/>
  <c r="AC25" s="1"/>
  <c r="AF52" i="26"/>
  <c r="AF9" s="1"/>
  <c r="AF9" i="23"/>
  <c r="AD66" i="26"/>
  <c r="AD23" s="1"/>
  <c r="AD46" i="28"/>
  <c r="AD8" i="26"/>
  <c r="AC10" i="28"/>
  <c r="AC44"/>
  <c r="D131" i="24"/>
  <c r="S53"/>
  <c r="S64" i="26" s="1"/>
  <c r="G70" i="24"/>
  <c r="F130"/>
  <c r="AI35" i="21"/>
  <c r="AI34"/>
  <c r="AH36"/>
  <c r="AH35"/>
  <c r="AI36"/>
  <c r="AI108" i="22"/>
  <c r="AI101"/>
  <c r="AH57"/>
  <c r="AH72"/>
  <c r="AI57"/>
  <c r="AI72"/>
  <c r="AH101"/>
  <c r="AH108"/>
  <c r="AH135" i="21"/>
  <c r="AH73" i="23" s="1"/>
  <c r="AI133" i="21"/>
  <c r="AI71" i="23" s="1"/>
  <c r="AI135" i="21"/>
  <c r="AI73" i="23" s="1"/>
  <c r="AH133" i="21"/>
  <c r="AH71" i="23" s="1"/>
  <c r="AI134" i="21"/>
  <c r="AI72" i="23" s="1"/>
  <c r="AH134" i="21"/>
  <c r="AH72" i="23" s="1"/>
  <c r="AH80" i="26" l="1"/>
  <c r="AH33" s="1"/>
  <c r="AH29" i="23"/>
  <c r="AH15" i="22"/>
  <c r="AH46" i="23"/>
  <c r="AE87" i="26"/>
  <c r="AE36" i="23"/>
  <c r="AH12" i="28"/>
  <c r="AI82" i="26"/>
  <c r="AI35" s="1"/>
  <c r="AI31" i="23"/>
  <c r="AH107" i="22"/>
  <c r="AH24"/>
  <c r="AH71"/>
  <c r="AH8"/>
  <c r="AB62" i="23"/>
  <c r="AB60"/>
  <c r="AC59"/>
  <c r="AG68"/>
  <c r="AG26" i="22"/>
  <c r="AG77" i="26"/>
  <c r="AG30" s="1"/>
  <c r="AG27" i="23"/>
  <c r="AH32" i="26"/>
  <c r="AH64" i="28"/>
  <c r="AH29" s="1"/>
  <c r="AF76" i="26"/>
  <c r="AF26" i="23"/>
  <c r="AF78"/>
  <c r="AF79" s="1"/>
  <c r="AF37" s="1"/>
  <c r="AH27" i="22"/>
  <c r="AH69" i="23"/>
  <c r="AF51" i="26"/>
  <c r="AF8" i="23"/>
  <c r="AF56"/>
  <c r="AD27" i="28"/>
  <c r="AD60"/>
  <c r="AD25" s="1"/>
  <c r="AG45" i="23"/>
  <c r="AG14" i="22"/>
  <c r="AD66" i="28"/>
  <c r="AD31" s="1"/>
  <c r="AC250" i="2" s="1"/>
  <c r="AC76" i="37" s="1"/>
  <c r="AD40" i="26"/>
  <c r="AH82"/>
  <c r="AH35" s="1"/>
  <c r="AH31" i="23"/>
  <c r="AI69"/>
  <c r="AI27" i="22"/>
  <c r="AD44" i="28"/>
  <c r="AD10"/>
  <c r="AI64"/>
  <c r="AI29" s="1"/>
  <c r="AI32" i="26"/>
  <c r="AD50" i="28"/>
  <c r="AD20" i="26"/>
  <c r="AE63"/>
  <c r="AE19" i="23"/>
  <c r="AI53" i="26"/>
  <c r="AI10" s="1"/>
  <c r="AI10" i="23"/>
  <c r="AE79"/>
  <c r="AE37" s="1"/>
  <c r="S51" i="28"/>
  <c r="S21" i="26"/>
  <c r="R197" i="2" s="1"/>
  <c r="S66" i="26"/>
  <c r="AC8" i="28"/>
  <c r="AB82" i="23"/>
  <c r="AC81"/>
  <c r="AB84"/>
  <c r="AI81" i="26"/>
  <c r="AI34" s="1"/>
  <c r="AI30" i="23"/>
  <c r="AI71" i="22"/>
  <c r="AI8"/>
  <c r="AH53" i="26"/>
  <c r="AH10" s="1"/>
  <c r="AH10" i="23"/>
  <c r="AH30"/>
  <c r="AH81" i="26"/>
  <c r="AH34" s="1"/>
  <c r="AI80"/>
  <c r="AI33" s="1"/>
  <c r="AI29" i="23"/>
  <c r="AI46"/>
  <c r="AI15" i="22"/>
  <c r="AI107"/>
  <c r="AI24"/>
  <c r="AI12" i="28"/>
  <c r="R17"/>
  <c r="R54"/>
  <c r="AC14"/>
  <c r="AB233" i="2" s="1"/>
  <c r="AB62" i="37" s="1"/>
  <c r="AE62" i="28"/>
  <c r="AE29" i="26"/>
  <c r="AE8"/>
  <c r="AE46" i="28"/>
  <c r="AG52" i="26"/>
  <c r="AG9" s="1"/>
  <c r="AG9" i="23"/>
  <c r="E131" i="24"/>
  <c r="G131" s="1"/>
  <c r="D71"/>
  <c r="AI52" i="26" l="1"/>
  <c r="AI9" s="1"/>
  <c r="AI9" i="23"/>
  <c r="AI45"/>
  <c r="AI14" i="22"/>
  <c r="AC82" i="23"/>
  <c r="AD81"/>
  <c r="AC84"/>
  <c r="S23" i="26"/>
  <c r="S68"/>
  <c r="AF57" i="23"/>
  <c r="AF20" s="1"/>
  <c r="AF63" i="26"/>
  <c r="AF66" s="1"/>
  <c r="AF23" s="1"/>
  <c r="AF19" i="23"/>
  <c r="AC60"/>
  <c r="AD59"/>
  <c r="AC62"/>
  <c r="AH45"/>
  <c r="AH14" i="22"/>
  <c r="AE66" i="28"/>
  <c r="AE31" s="1"/>
  <c r="AD250" i="2" s="1"/>
  <c r="AD76" i="37" s="1"/>
  <c r="AE40" i="26"/>
  <c r="AE50" i="28"/>
  <c r="AE20" i="26"/>
  <c r="AI77"/>
  <c r="AI30" s="1"/>
  <c r="AI27" i="23"/>
  <c r="AH77" i="26"/>
  <c r="AH30" s="1"/>
  <c r="AH27" i="23"/>
  <c r="AG76" i="26"/>
  <c r="AG26" i="23"/>
  <c r="AG78"/>
  <c r="AE60" i="28"/>
  <c r="AE25" s="1"/>
  <c r="AE27"/>
  <c r="AI68" i="23"/>
  <c r="AI26" i="22"/>
  <c r="S15" i="28"/>
  <c r="S47"/>
  <c r="AF46"/>
  <c r="AF8" i="26"/>
  <c r="AH68" i="23"/>
  <c r="AH26" i="22"/>
  <c r="AE66" i="26"/>
  <c r="AE23" s="1"/>
  <c r="AE44" i="28"/>
  <c r="AE10"/>
  <c r="AF87" i="26"/>
  <c r="AF36" i="23"/>
  <c r="R18" i="28"/>
  <c r="AD14"/>
  <c r="AC233" i="2" s="1"/>
  <c r="AC62" i="37" s="1"/>
  <c r="AD47" i="28"/>
  <c r="AD11" s="1"/>
  <c r="AD8"/>
  <c r="AG51" i="26"/>
  <c r="AG8" i="23"/>
  <c r="AG56"/>
  <c r="AF29" i="26"/>
  <c r="AF62" i="28"/>
  <c r="AH52" i="26"/>
  <c r="AH9" s="1"/>
  <c r="AH9" i="23"/>
  <c r="D132" i="24"/>
  <c r="F131"/>
  <c r="T54"/>
  <c r="T65" i="26" s="1"/>
  <c r="E71" i="24"/>
  <c r="AG79" i="23" l="1"/>
  <c r="AG37" s="1"/>
  <c r="AG87" i="26"/>
  <c r="AG36" i="23"/>
  <c r="AE14" i="28"/>
  <c r="AD233" i="2" s="1"/>
  <c r="AD62" i="37" s="1"/>
  <c r="AE47" i="28"/>
  <c r="AE11" s="1"/>
  <c r="S71" i="26"/>
  <c r="S69"/>
  <c r="T52" i="28"/>
  <c r="T16" s="1"/>
  <c r="T22" i="26"/>
  <c r="S198" i="2" s="1"/>
  <c r="AG57" i="23"/>
  <c r="AG20" s="1"/>
  <c r="AG19"/>
  <c r="AG63" i="26"/>
  <c r="AE8" i="28"/>
  <c r="R234" i="2"/>
  <c r="R63" i="37" s="1"/>
  <c r="S19" i="28"/>
  <c r="AE59" i="23"/>
  <c r="AD62"/>
  <c r="AD60"/>
  <c r="AD82"/>
  <c r="AE81"/>
  <c r="AD84"/>
  <c r="AH76" i="26"/>
  <c r="AH26" i="23"/>
  <c r="AH78"/>
  <c r="S11" i="28"/>
  <c r="S53"/>
  <c r="AG62"/>
  <c r="AG29" i="26"/>
  <c r="AF50" i="28"/>
  <c r="AF20" i="26"/>
  <c r="AI51"/>
  <c r="AI8" i="23"/>
  <c r="AI56"/>
  <c r="AD53" i="28"/>
  <c r="AD17" s="1"/>
  <c r="AF60"/>
  <c r="AF25" s="1"/>
  <c r="AF27"/>
  <c r="AG46"/>
  <c r="AG8" i="26"/>
  <c r="AG66"/>
  <c r="AG23" s="1"/>
  <c r="AF66" i="28"/>
  <c r="AF31" s="1"/>
  <c r="AE250" i="2" s="1"/>
  <c r="AE76" i="37" s="1"/>
  <c r="AF40" i="26"/>
  <c r="AF10" i="28"/>
  <c r="AF44"/>
  <c r="AI78" i="23"/>
  <c r="AI79" s="1"/>
  <c r="AI37" s="1"/>
  <c r="AI76" i="26"/>
  <c r="AI26" i="23"/>
  <c r="AH51" i="26"/>
  <c r="AH8" i="23"/>
  <c r="AH56"/>
  <c r="AD19" i="28"/>
  <c r="T53" i="24"/>
  <c r="T64" i="26" s="1"/>
  <c r="G71" i="24"/>
  <c r="E132"/>
  <c r="G132" s="1"/>
  <c r="F71"/>
  <c r="AE19" i="28" l="1"/>
  <c r="T51"/>
  <c r="T21" i="26"/>
  <c r="S197" i="2" s="1"/>
  <c r="T66" i="26"/>
  <c r="AI62" i="28"/>
  <c r="AI29" i="26"/>
  <c r="AG10" i="28"/>
  <c r="AG44"/>
  <c r="S17"/>
  <c r="S54"/>
  <c r="AG50"/>
  <c r="AG20" i="26"/>
  <c r="AH63"/>
  <c r="AH66" s="1"/>
  <c r="AH23" s="1"/>
  <c r="AH19" i="23"/>
  <c r="AH36"/>
  <c r="AH87" i="26"/>
  <c r="AF59" i="23"/>
  <c r="AE60"/>
  <c r="AE62"/>
  <c r="AG66" i="28"/>
  <c r="AG31" s="1"/>
  <c r="AF250" i="2" s="1"/>
  <c r="AF76" i="37" s="1"/>
  <c r="AG40" i="26"/>
  <c r="AF8" i="28"/>
  <c r="AH57" i="23"/>
  <c r="AH20" s="1"/>
  <c r="AH79"/>
  <c r="AH37" s="1"/>
  <c r="AE53" i="28"/>
  <c r="AE17" s="1"/>
  <c r="AI46"/>
  <c r="AI8" i="26"/>
  <c r="AG27" i="28"/>
  <c r="AG60"/>
  <c r="AG25" s="1"/>
  <c r="AE84" i="23"/>
  <c r="AE82"/>
  <c r="AF81"/>
  <c r="AH46" i="28"/>
  <c r="AH8" i="26"/>
  <c r="AI87"/>
  <c r="AI36" i="23"/>
  <c r="AI57"/>
  <c r="AI20" s="1"/>
  <c r="AI63" i="26"/>
  <c r="AI19" i="23"/>
  <c r="AF14" i="28"/>
  <c r="AE233" i="2" s="1"/>
  <c r="AE62" i="37" s="1"/>
  <c r="AF47" i="28"/>
  <c r="AF11" s="1"/>
  <c r="AH62"/>
  <c r="AH29" i="26"/>
  <c r="AF19" i="28"/>
  <c r="F132" i="24"/>
  <c r="D72"/>
  <c r="D133"/>
  <c r="AH27" i="28" l="1"/>
  <c r="AH60"/>
  <c r="AH25" s="1"/>
  <c r="AI50"/>
  <c r="AI20" i="26"/>
  <c r="AI66" i="28"/>
  <c r="AI31" s="1"/>
  <c r="AH250" i="2" s="1"/>
  <c r="AH76" i="37" s="1"/>
  <c r="AI40" i="26"/>
  <c r="AF82" i="23"/>
  <c r="AG81"/>
  <c r="AF84"/>
  <c r="S18" i="28"/>
  <c r="T15"/>
  <c r="T47"/>
  <c r="AH44"/>
  <c r="AH10"/>
  <c r="AI44"/>
  <c r="AI10"/>
  <c r="AG14"/>
  <c r="AF233" i="2" s="1"/>
  <c r="AF62" i="37" s="1"/>
  <c r="AG47" i="28"/>
  <c r="AG11" s="1"/>
  <c r="AF53"/>
  <c r="AF17" s="1"/>
  <c r="AH40" i="26"/>
  <c r="AH66" i="28"/>
  <c r="AH31" s="1"/>
  <c r="AG250" i="2" s="1"/>
  <c r="AG76" i="37" s="1"/>
  <c r="AG8" i="28"/>
  <c r="T23" i="26"/>
  <c r="T68"/>
  <c r="AF60" i="23"/>
  <c r="AF62"/>
  <c r="AG59"/>
  <c r="AH50" i="28"/>
  <c r="AH20" i="26"/>
  <c r="AI60" i="28"/>
  <c r="AI25" s="1"/>
  <c r="AI27"/>
  <c r="AI66" i="26"/>
  <c r="AI23" s="1"/>
  <c r="E133" i="24"/>
  <c r="G133" s="1"/>
  <c r="U54"/>
  <c r="U65" i="26" s="1"/>
  <c r="E72" i="24"/>
  <c r="AG53" i="28" l="1"/>
  <c r="AG17" s="1"/>
  <c r="U52"/>
  <c r="U16" s="1"/>
  <c r="U22" i="26"/>
  <c r="T198" i="2" s="1"/>
  <c r="T11" i="28"/>
  <c r="T53"/>
  <c r="AG19"/>
  <c r="AG62" i="23"/>
  <c r="AH59"/>
  <c r="AG60"/>
  <c r="AH14" i="28"/>
  <c r="AG233" i="2" s="1"/>
  <c r="AG62" i="37" s="1"/>
  <c r="AH47" i="28"/>
  <c r="AH11" s="1"/>
  <c r="T71" i="26"/>
  <c r="T69"/>
  <c r="AI14" i="28"/>
  <c r="AH233" i="2" s="1"/>
  <c r="AH62" i="37" s="1"/>
  <c r="AI47" i="28"/>
  <c r="AI11" s="1"/>
  <c r="AH8"/>
  <c r="AH53"/>
  <c r="AH17" s="1"/>
  <c r="AI8"/>
  <c r="AI53"/>
  <c r="AI17" s="1"/>
  <c r="S234" i="2"/>
  <c r="S63" i="37" s="1"/>
  <c r="T19" i="28"/>
  <c r="AG84" i="23"/>
  <c r="AH81"/>
  <c r="AG82"/>
  <c r="U53" i="24"/>
  <c r="U64" i="26" s="1"/>
  <c r="G72" i="24"/>
  <c r="F133"/>
  <c r="D134"/>
  <c r="F72"/>
  <c r="AI19" i="28" l="1"/>
  <c r="AI81" i="23"/>
  <c r="AH84"/>
  <c r="AH82"/>
  <c r="AH19" i="28"/>
  <c r="U51"/>
  <c r="U21" i="26"/>
  <c r="T197" i="2" s="1"/>
  <c r="U66" i="26"/>
  <c r="AH60" i="23"/>
  <c r="AI59"/>
  <c r="AH62"/>
  <c r="T17" i="28"/>
  <c r="T54"/>
  <c r="D73" i="24"/>
  <c r="E134"/>
  <c r="G134" s="1"/>
  <c r="AI62" i="23" l="1"/>
  <c r="D10" i="35" s="1"/>
  <c r="AI60" i="23"/>
  <c r="U15" i="28"/>
  <c r="U47"/>
  <c r="AI82" i="23"/>
  <c r="AI84"/>
  <c r="E10" i="35" s="1"/>
  <c r="U23" i="26"/>
  <c r="U68"/>
  <c r="T18" i="28"/>
  <c r="V54" i="24"/>
  <c r="V65" i="26" s="1"/>
  <c r="E73" i="24"/>
  <c r="F73" s="1"/>
  <c r="F134"/>
  <c r="D135"/>
  <c r="V52" i="28" l="1"/>
  <c r="V16" s="1"/>
  <c r="V22" i="26"/>
  <c r="U198" i="2" s="1"/>
  <c r="T234"/>
  <c r="T63" i="37" s="1"/>
  <c r="U19" i="28"/>
  <c r="U69" i="26"/>
  <c r="U71"/>
  <c r="U11" i="28"/>
  <c r="U53"/>
  <c r="V53" i="24"/>
  <c r="V64" i="26" s="1"/>
  <c r="G73" i="24"/>
  <c r="E135"/>
  <c r="G135" s="1"/>
  <c r="V51" i="28" l="1"/>
  <c r="V21" i="26"/>
  <c r="U197" i="2" s="1"/>
  <c r="V66" i="26"/>
  <c r="U17" i="28"/>
  <c r="U54"/>
  <c r="D74" i="24"/>
  <c r="F135"/>
  <c r="D136"/>
  <c r="U18" i="28" l="1"/>
  <c r="V15"/>
  <c r="V47"/>
  <c r="V23" i="26"/>
  <c r="V68"/>
  <c r="E136" i="24"/>
  <c r="G136" s="1"/>
  <c r="W54"/>
  <c r="W65" i="26" s="1"/>
  <c r="E74" i="24"/>
  <c r="V19" i="28" l="1"/>
  <c r="U234" i="2"/>
  <c r="U63" i="37" s="1"/>
  <c r="V71" i="26"/>
  <c r="V69"/>
  <c r="W52" i="28"/>
  <c r="W16" s="1"/>
  <c r="W22" i="26"/>
  <c r="V198" i="2" s="1"/>
  <c r="V11" i="28"/>
  <c r="V53"/>
  <c r="W53" i="24"/>
  <c r="W64" i="26" s="1"/>
  <c r="G74" i="24"/>
  <c r="F136"/>
  <c r="D137"/>
  <c r="F74"/>
  <c r="V17" i="28" l="1"/>
  <c r="V54"/>
  <c r="W51"/>
  <c r="W21" i="26"/>
  <c r="V197" i="2" s="1"/>
  <c r="W66" i="26"/>
  <c r="E137" i="24"/>
  <c r="G137" s="1"/>
  <c r="D75"/>
  <c r="W23" i="26" l="1"/>
  <c r="W68"/>
  <c r="V18" i="28"/>
  <c r="W15"/>
  <c r="W47"/>
  <c r="F137" i="24"/>
  <c r="D138"/>
  <c r="X54"/>
  <c r="X65" i="26" s="1"/>
  <c r="E75" i="24"/>
  <c r="X52" i="28" l="1"/>
  <c r="X16" s="1"/>
  <c r="X22" i="26"/>
  <c r="W198" i="2" s="1"/>
  <c r="V234"/>
  <c r="V63" i="37" s="1"/>
  <c r="W19" i="28"/>
  <c r="W11"/>
  <c r="W53"/>
  <c r="W71" i="26"/>
  <c r="W69"/>
  <c r="X53" i="24"/>
  <c r="X64" i="26" s="1"/>
  <c r="G75" i="24"/>
  <c r="E138"/>
  <c r="G138" s="1"/>
  <c r="F75"/>
  <c r="W17" i="28" l="1"/>
  <c r="W54"/>
  <c r="X51"/>
  <c r="X21" i="26"/>
  <c r="W197" i="2" s="1"/>
  <c r="X66" i="26"/>
  <c r="D76" i="24"/>
  <c r="F138"/>
  <c r="X23" i="26" l="1"/>
  <c r="X68"/>
  <c r="X15" i="28"/>
  <c r="X47"/>
  <c r="W18"/>
  <c r="AF112" i="24"/>
  <c r="AF89" i="26" s="1"/>
  <c r="P112" i="24"/>
  <c r="P89" i="26" s="1"/>
  <c r="AG112" i="24"/>
  <c r="AG89" i="26" s="1"/>
  <c r="T112" i="24"/>
  <c r="T89" i="26" s="1"/>
  <c r="S112" i="24"/>
  <c r="S89" i="26" s="1"/>
  <c r="E112" i="24"/>
  <c r="E89" i="26" s="1"/>
  <c r="AI112" i="24"/>
  <c r="AI89" i="26" s="1"/>
  <c r="Z112" i="24"/>
  <c r="Z89" i="26" s="1"/>
  <c r="F111" i="24"/>
  <c r="F88" i="26" s="1"/>
  <c r="W112" i="24"/>
  <c r="W89" i="26" s="1"/>
  <c r="AD111" i="24"/>
  <c r="AD88" i="26" s="1"/>
  <c r="I112" i="24"/>
  <c r="I89" i="26" s="1"/>
  <c r="AG111" i="24"/>
  <c r="AG88" i="26" s="1"/>
  <c r="U111" i="24"/>
  <c r="U88" i="26" s="1"/>
  <c r="AB112" i="24"/>
  <c r="AB89" i="26" s="1"/>
  <c r="H111" i="24"/>
  <c r="H88" i="26" s="1"/>
  <c r="AD112" i="24"/>
  <c r="AD89" i="26" s="1"/>
  <c r="AE111" i="24"/>
  <c r="AE88" i="26" s="1"/>
  <c r="Q111" i="24"/>
  <c r="Q88" i="26" s="1"/>
  <c r="F112" i="24"/>
  <c r="F89" i="26" s="1"/>
  <c r="AA112" i="24"/>
  <c r="AA89" i="26" s="1"/>
  <c r="E111" i="24"/>
  <c r="E88" i="26" s="1"/>
  <c r="S111" i="24"/>
  <c r="S88" i="26" s="1"/>
  <c r="R111" i="24"/>
  <c r="R88" i="26" s="1"/>
  <c r="R112" i="24"/>
  <c r="R89" i="26" s="1"/>
  <c r="AB111" i="24"/>
  <c r="AB88" i="26" s="1"/>
  <c r="AI111" i="24"/>
  <c r="AI88" i="26" s="1"/>
  <c r="T111" i="24"/>
  <c r="T88" i="26" s="1"/>
  <c r="Z111" i="24"/>
  <c r="Z88" i="26" s="1"/>
  <c r="AA111" i="24"/>
  <c r="AA88" i="26" s="1"/>
  <c r="J111" i="24"/>
  <c r="J88" i="26" s="1"/>
  <c r="J112" i="24"/>
  <c r="J89" i="26" s="1"/>
  <c r="AC111" i="24"/>
  <c r="AC88" i="26" s="1"/>
  <c r="U112" i="24"/>
  <c r="U89" i="26" s="1"/>
  <c r="X112" i="24"/>
  <c r="X89" i="26" s="1"/>
  <c r="AH111" i="24"/>
  <c r="AH88" i="26" s="1"/>
  <c r="AC112" i="24"/>
  <c r="AC89" i="26" s="1"/>
  <c r="H112" i="24"/>
  <c r="H89" i="26" s="1"/>
  <c r="Y111" i="24"/>
  <c r="Y88" i="26" s="1"/>
  <c r="AF111" i="24"/>
  <c r="AF88" i="26" s="1"/>
  <c r="W111" i="24"/>
  <c r="W88" i="26" s="1"/>
  <c r="G111" i="24"/>
  <c r="G88" i="26" s="1"/>
  <c r="V112" i="24"/>
  <c r="V89" i="26" s="1"/>
  <c r="G112" i="24"/>
  <c r="G89" i="26" s="1"/>
  <c r="Y112" i="24"/>
  <c r="Y89" i="26" s="1"/>
  <c r="X111" i="24"/>
  <c r="X88" i="26" s="1"/>
  <c r="I111" i="24"/>
  <c r="I88" i="26" s="1"/>
  <c r="V111" i="24"/>
  <c r="V88" i="26" s="1"/>
  <c r="AH112" i="24"/>
  <c r="AH89" i="26" s="1"/>
  <c r="Y54" i="24"/>
  <c r="Y65" i="26" s="1"/>
  <c r="E76" i="24"/>
  <c r="F76" s="1"/>
  <c r="W234" i="2" l="1"/>
  <c r="W63" i="37" s="1"/>
  <c r="X19" i="28"/>
  <c r="X71" i="26"/>
  <c r="X69"/>
  <c r="Y52" i="28"/>
  <c r="Y16" s="1"/>
  <c r="Y22" i="26"/>
  <c r="X198" i="2" s="1"/>
  <c r="X11" i="28"/>
  <c r="X53"/>
  <c r="AH42" i="26"/>
  <c r="AG218" i="2" s="1"/>
  <c r="AH68" i="28"/>
  <c r="AH33" s="1"/>
  <c r="W41" i="26"/>
  <c r="V217" i="2" s="1"/>
  <c r="W67" i="28"/>
  <c r="W90" i="26"/>
  <c r="W43" s="1"/>
  <c r="AC41"/>
  <c r="AB217" i="2" s="1"/>
  <c r="AC90" i="26"/>
  <c r="AC43" s="1"/>
  <c r="AC67" i="28"/>
  <c r="R68"/>
  <c r="R33" s="1"/>
  <c r="R42" i="26"/>
  <c r="Q218" i="2" s="1"/>
  <c r="AD42" i="26"/>
  <c r="AC218" i="2" s="1"/>
  <c r="AD68" i="28"/>
  <c r="AD33" s="1"/>
  <c r="F67"/>
  <c r="F41" i="26"/>
  <c r="E217" i="2" s="1"/>
  <c r="F90" i="26"/>
  <c r="F43" s="1"/>
  <c r="S42"/>
  <c r="R218" i="2" s="1"/>
  <c r="S68" i="28"/>
  <c r="S33" s="1"/>
  <c r="X67"/>
  <c r="X41" i="26"/>
  <c r="W217" i="2" s="1"/>
  <c r="X90" i="26"/>
  <c r="X43" s="1"/>
  <c r="H68" i="28"/>
  <c r="H33" s="1"/>
  <c r="H42" i="26"/>
  <c r="G218" i="2" s="1"/>
  <c r="AA41" i="26"/>
  <c r="Z217" i="2" s="1"/>
  <c r="AA67" i="28"/>
  <c r="AA90" i="26"/>
  <c r="AA43" s="1"/>
  <c r="E90"/>
  <c r="E41"/>
  <c r="E67" i="28"/>
  <c r="U41" i="26"/>
  <c r="T217" i="2" s="1"/>
  <c r="U67" i="28"/>
  <c r="E68"/>
  <c r="E33" s="1"/>
  <c r="E42" i="26"/>
  <c r="D218" i="2" s="1"/>
  <c r="I41" i="26"/>
  <c r="H217" i="2" s="1"/>
  <c r="I67" i="28"/>
  <c r="I90" i="26"/>
  <c r="I43" s="1"/>
  <c r="V42"/>
  <c r="U218" i="2" s="1"/>
  <c r="V68" i="28"/>
  <c r="V33" s="1"/>
  <c r="Y41" i="26"/>
  <c r="X217" i="2" s="1"/>
  <c r="Y67" i="28"/>
  <c r="Y90" i="26"/>
  <c r="Y43" s="1"/>
  <c r="X68" i="28"/>
  <c r="X33" s="1"/>
  <c r="X42" i="26"/>
  <c r="W218" i="2" s="1"/>
  <c r="J90" i="26"/>
  <c r="J43" s="1"/>
  <c r="J67" i="28"/>
  <c r="J41" i="26"/>
  <c r="I217" i="2" s="1"/>
  <c r="AI41" i="26"/>
  <c r="AH217" i="2" s="1"/>
  <c r="AI67" i="28"/>
  <c r="AI90" i="26"/>
  <c r="AI43" s="1"/>
  <c r="S67" i="28"/>
  <c r="S41" i="26"/>
  <c r="R217" i="2" s="1"/>
  <c r="S90" i="26"/>
  <c r="S43" s="1"/>
  <c r="Q41"/>
  <c r="P217" i="2" s="1"/>
  <c r="Q67" i="28"/>
  <c r="Q90" i="26"/>
  <c r="Q43" s="1"/>
  <c r="AB68" i="28"/>
  <c r="AB33" s="1"/>
  <c r="AB42" i="26"/>
  <c r="AA218" i="2" s="1"/>
  <c r="AD67" i="28"/>
  <c r="AD41" i="26"/>
  <c r="AC217" i="2" s="1"/>
  <c r="AD90" i="26"/>
  <c r="AD43" s="1"/>
  <c r="AI42"/>
  <c r="AH218" i="2" s="1"/>
  <c r="AI68" i="28"/>
  <c r="AI33" s="1"/>
  <c r="AG42" i="26"/>
  <c r="AF218" i="2" s="1"/>
  <c r="AG68" i="28"/>
  <c r="AG33" s="1"/>
  <c r="Y42" i="26"/>
  <c r="X218" i="2" s="1"/>
  <c r="Y68" i="28"/>
  <c r="Y33" s="1"/>
  <c r="AC42" i="26"/>
  <c r="AB218" i="2" s="1"/>
  <c r="AC68" i="28"/>
  <c r="AC33" s="1"/>
  <c r="Z67"/>
  <c r="Z41" i="26"/>
  <c r="Y217" i="2" s="1"/>
  <c r="Z90" i="26"/>
  <c r="Z43" s="1"/>
  <c r="AA42"/>
  <c r="Z218" i="2" s="1"/>
  <c r="AA68" i="28"/>
  <c r="AA33" s="1"/>
  <c r="AG41" i="26"/>
  <c r="AF217" i="2" s="1"/>
  <c r="AG67" i="28"/>
  <c r="AG90" i="26"/>
  <c r="AG43" s="1"/>
  <c r="AF68" i="28"/>
  <c r="AF33" s="1"/>
  <c r="AF42" i="26"/>
  <c r="AE218" i="2" s="1"/>
  <c r="G41" i="26"/>
  <c r="F217" i="2" s="1"/>
  <c r="G67" i="28"/>
  <c r="G90" i="26"/>
  <c r="G43" s="1"/>
  <c r="U90"/>
  <c r="U43" s="1"/>
  <c r="U42"/>
  <c r="T218" i="2" s="1"/>
  <c r="U68" i="28"/>
  <c r="U33" s="1"/>
  <c r="AB41" i="26"/>
  <c r="AA217" i="2" s="1"/>
  <c r="AB67" i="28"/>
  <c r="AB90" i="26"/>
  <c r="AB43" s="1"/>
  <c r="AE41"/>
  <c r="AD217" i="2" s="1"/>
  <c r="AE67" i="28"/>
  <c r="AE90" i="26"/>
  <c r="AE43" s="1"/>
  <c r="W42"/>
  <c r="V218" i="2" s="1"/>
  <c r="W68" i="28"/>
  <c r="W33" s="1"/>
  <c r="P68"/>
  <c r="P42" i="26"/>
  <c r="O218" i="2" s="1"/>
  <c r="P90" i="26"/>
  <c r="P43" s="1"/>
  <c r="V67" i="28"/>
  <c r="V41" i="26"/>
  <c r="U217" i="2" s="1"/>
  <c r="V90" i="26"/>
  <c r="V43" s="1"/>
  <c r="G42"/>
  <c r="F218" i="2" s="1"/>
  <c r="G68" i="28"/>
  <c r="G33" s="1"/>
  <c r="AF67"/>
  <c r="AF41" i="26"/>
  <c r="AE217" i="2" s="1"/>
  <c r="AF90" i="26"/>
  <c r="AF43" s="1"/>
  <c r="AH67" i="28"/>
  <c r="AH41" i="26"/>
  <c r="AG217" i="2" s="1"/>
  <c r="AH90" i="26"/>
  <c r="AH43" s="1"/>
  <c r="J68" i="28"/>
  <c r="J33" s="1"/>
  <c r="J42" i="26"/>
  <c r="I218" i="2" s="1"/>
  <c r="T41" i="26"/>
  <c r="S217" i="2" s="1"/>
  <c r="T67" i="28"/>
  <c r="T90" i="26"/>
  <c r="T43" s="1"/>
  <c r="R90"/>
  <c r="R43" s="1"/>
  <c r="R67" i="28"/>
  <c r="R41" i="26"/>
  <c r="Q217" i="2" s="1"/>
  <c r="F42" i="26"/>
  <c r="E218" i="2" s="1"/>
  <c r="F68" i="28"/>
  <c r="F33" s="1"/>
  <c r="H41" i="26"/>
  <c r="G217" i="2" s="1"/>
  <c r="H67" i="28"/>
  <c r="H90" i="26"/>
  <c r="H43" s="1"/>
  <c r="I42"/>
  <c r="H218" i="2" s="1"/>
  <c r="I68" i="28"/>
  <c r="I33" s="1"/>
  <c r="Z68"/>
  <c r="Z33" s="1"/>
  <c r="Z42" i="26"/>
  <c r="Y218" i="2" s="1"/>
  <c r="T68" i="28"/>
  <c r="T33" s="1"/>
  <c r="T42" i="26"/>
  <c r="S218" i="2" s="1"/>
  <c r="Y53" i="24"/>
  <c r="Y64" i="26" s="1"/>
  <c r="G76" i="24"/>
  <c r="X17" i="28" l="1"/>
  <c r="X54"/>
  <c r="Y51"/>
  <c r="Y21" i="26"/>
  <c r="X197" i="2" s="1"/>
  <c r="Y66" i="26"/>
  <c r="AG32" i="28"/>
  <c r="AG63"/>
  <c r="I32"/>
  <c r="I63"/>
  <c r="E43" i="26"/>
  <c r="E92"/>
  <c r="X32" i="28"/>
  <c r="X63"/>
  <c r="G32"/>
  <c r="G63"/>
  <c r="AI32"/>
  <c r="AI63"/>
  <c r="P33"/>
  <c r="P36" s="1"/>
  <c r="P63"/>
  <c r="H32"/>
  <c r="H63"/>
  <c r="T32"/>
  <c r="T63"/>
  <c r="AB32"/>
  <c r="AB63"/>
  <c r="AD32"/>
  <c r="AD63"/>
  <c r="Q32"/>
  <c r="Q63"/>
  <c r="S32"/>
  <c r="S63"/>
  <c r="F32"/>
  <c r="F63"/>
  <c r="U32"/>
  <c r="U63"/>
  <c r="AH32"/>
  <c r="AH63"/>
  <c r="V32"/>
  <c r="V63"/>
  <c r="Y32"/>
  <c r="Y63"/>
  <c r="R32"/>
  <c r="R63"/>
  <c r="AF32"/>
  <c r="AF63"/>
  <c r="AE32"/>
  <c r="AE63"/>
  <c r="Z32"/>
  <c r="Z63"/>
  <c r="J32"/>
  <c r="J63"/>
  <c r="E32"/>
  <c r="E63"/>
  <c r="AA32"/>
  <c r="AA63"/>
  <c r="AC32"/>
  <c r="AC63"/>
  <c r="W32"/>
  <c r="W63"/>
  <c r="D77" i="24"/>
  <c r="AA36" i="28" l="1"/>
  <c r="Z251" i="2"/>
  <c r="Z77" i="37" s="1"/>
  <c r="AE36" i="28"/>
  <c r="AD251" i="2"/>
  <c r="AD77" i="37" s="1"/>
  <c r="V36" i="28"/>
  <c r="U251" i="2"/>
  <c r="U77" i="37" s="1"/>
  <c r="U36" i="28"/>
  <c r="T251" i="2"/>
  <c r="T77" i="37" s="1"/>
  <c r="S36" i="28"/>
  <c r="R251" i="2"/>
  <c r="R77" i="37" s="1"/>
  <c r="AD36" i="28"/>
  <c r="AC251" i="2"/>
  <c r="AC77" i="37" s="1"/>
  <c r="T36" i="28"/>
  <c r="S251" i="2"/>
  <c r="S77" i="37" s="1"/>
  <c r="G36" i="28"/>
  <c r="F251" i="2"/>
  <c r="F77" i="37" s="1"/>
  <c r="AG36" i="28"/>
  <c r="AF251" i="2"/>
  <c r="AF77" i="37" s="1"/>
  <c r="Y15" i="28"/>
  <c r="Y47"/>
  <c r="Y23" i="26"/>
  <c r="Y68"/>
  <c r="W36" i="28"/>
  <c r="V251" i="2"/>
  <c r="V77" i="37" s="1"/>
  <c r="J36" i="28"/>
  <c r="I251" i="2"/>
  <c r="I77" i="37" s="1"/>
  <c r="R36" i="28"/>
  <c r="Q251" i="2"/>
  <c r="Q77" i="37" s="1"/>
  <c r="X18" i="28"/>
  <c r="AC36"/>
  <c r="AB251" i="2"/>
  <c r="AB77" i="37" s="1"/>
  <c r="E36" i="28"/>
  <c r="D251" i="2"/>
  <c r="D77" i="37" s="1"/>
  <c r="Z36" i="28"/>
  <c r="Y251" i="2"/>
  <c r="Y77" i="37" s="1"/>
  <c r="AF36" i="28"/>
  <c r="AE251" i="2"/>
  <c r="AE77" i="37" s="1"/>
  <c r="Y36" i="28"/>
  <c r="X251" i="2"/>
  <c r="X77" i="37" s="1"/>
  <c r="AH36" i="28"/>
  <c r="AG251" i="2"/>
  <c r="AG77" i="37" s="1"/>
  <c r="F36" i="28"/>
  <c r="E251" i="2"/>
  <c r="E77" i="37" s="1"/>
  <c r="Q36" i="28"/>
  <c r="P251" i="2"/>
  <c r="P77" i="37" s="1"/>
  <c r="AB36" i="28"/>
  <c r="AA251" i="2"/>
  <c r="AA77" i="37" s="1"/>
  <c r="H36" i="28"/>
  <c r="G251" i="2"/>
  <c r="G77" i="37" s="1"/>
  <c r="AI36" i="28"/>
  <c r="AH251" i="2"/>
  <c r="AH77" i="37" s="1"/>
  <c r="X36" i="28"/>
  <c r="W251" i="2"/>
  <c r="W77" i="37" s="1"/>
  <c r="I36" i="28"/>
  <c r="H251" i="2"/>
  <c r="H77" i="37" s="1"/>
  <c r="W28" i="28"/>
  <c r="W69"/>
  <c r="W34" s="1"/>
  <c r="AA28"/>
  <c r="AA69"/>
  <c r="AA34" s="1"/>
  <c r="AE28"/>
  <c r="AE69"/>
  <c r="AE34" s="1"/>
  <c r="V28"/>
  <c r="V69"/>
  <c r="V34" s="1"/>
  <c r="U28"/>
  <c r="U69"/>
  <c r="U34" s="1"/>
  <c r="AD28"/>
  <c r="AD69"/>
  <c r="AD34" s="1"/>
  <c r="T28"/>
  <c r="T69"/>
  <c r="T34" s="1"/>
  <c r="G28"/>
  <c r="G69"/>
  <c r="G34" s="1"/>
  <c r="AG28"/>
  <c r="AG69"/>
  <c r="AG34" s="1"/>
  <c r="AC28"/>
  <c r="AC69"/>
  <c r="AC34" s="1"/>
  <c r="E69"/>
  <c r="E28"/>
  <c r="Z28"/>
  <c r="Z69"/>
  <c r="Z34" s="1"/>
  <c r="AF28"/>
  <c r="AF69"/>
  <c r="AF34" s="1"/>
  <c r="Y28"/>
  <c r="Y69"/>
  <c r="Y34" s="1"/>
  <c r="AH28"/>
  <c r="AH69"/>
  <c r="AH34" s="1"/>
  <c r="F28"/>
  <c r="F69"/>
  <c r="F34" s="1"/>
  <c r="Q28"/>
  <c r="Q69"/>
  <c r="Q34" s="1"/>
  <c r="AB28"/>
  <c r="AB69"/>
  <c r="AB34" s="1"/>
  <c r="H28"/>
  <c r="H69"/>
  <c r="H34" s="1"/>
  <c r="AI28"/>
  <c r="AI69"/>
  <c r="AI34" s="1"/>
  <c r="X28"/>
  <c r="X69"/>
  <c r="X34" s="1"/>
  <c r="I28"/>
  <c r="I69"/>
  <c r="I34" s="1"/>
  <c r="J28"/>
  <c r="J69"/>
  <c r="J34" s="1"/>
  <c r="R28"/>
  <c r="R69"/>
  <c r="R34" s="1"/>
  <c r="S28"/>
  <c r="S69"/>
  <c r="S34" s="1"/>
  <c r="P28"/>
  <c r="P69"/>
  <c r="P34" s="1"/>
  <c r="F92" i="26"/>
  <c r="E93"/>
  <c r="E95"/>
  <c r="Z54" i="24"/>
  <c r="Z65" i="26" s="1"/>
  <c r="E77" i="24"/>
  <c r="F77" s="1"/>
  <c r="Y19" i="28" l="1"/>
  <c r="X234" i="2"/>
  <c r="X63" i="37" s="1"/>
  <c r="Y69" i="26"/>
  <c r="Y71"/>
  <c r="Z52" i="28"/>
  <c r="Z16" s="1"/>
  <c r="Z22" i="26"/>
  <c r="Y198" i="2" s="1"/>
  <c r="Y11" i="28"/>
  <c r="Y53"/>
  <c r="G92" i="26"/>
  <c r="F93"/>
  <c r="F95"/>
  <c r="E70" i="28"/>
  <c r="E34"/>
  <c r="Z53" i="24"/>
  <c r="Z64" i="26" s="1"/>
  <c r="G77" i="24"/>
  <c r="Z51" i="28" l="1"/>
  <c r="Z21" i="26"/>
  <c r="Y197" i="2" s="1"/>
  <c r="Z66" i="26"/>
  <c r="Y17" i="28"/>
  <c r="Y54"/>
  <c r="H92" i="26"/>
  <c r="G95"/>
  <c r="G93"/>
  <c r="F70" i="28"/>
  <c r="E35"/>
  <c r="D78" i="24"/>
  <c r="Y18" i="28" l="1"/>
  <c r="Z23" i="26"/>
  <c r="Z68"/>
  <c r="Z15" i="28"/>
  <c r="Z47"/>
  <c r="H95" i="26"/>
  <c r="I92"/>
  <c r="H93"/>
  <c r="G70" i="28"/>
  <c r="F35"/>
  <c r="AA54" i="24"/>
  <c r="AA65" i="26" s="1"/>
  <c r="E78" i="24"/>
  <c r="F78" s="1"/>
  <c r="Y234" i="2" l="1"/>
  <c r="Y63" i="37" s="1"/>
  <c r="Z19" i="28"/>
  <c r="Z11"/>
  <c r="Z53"/>
  <c r="AA52"/>
  <c r="AA16" s="1"/>
  <c r="AA22" i="26"/>
  <c r="Z198" i="2" s="1"/>
  <c r="Z71" i="26"/>
  <c r="Z69"/>
  <c r="J92"/>
  <c r="I93"/>
  <c r="I95"/>
  <c r="G35" i="28"/>
  <c r="H70"/>
  <c r="AA53" i="24"/>
  <c r="AA64" i="26" s="1"/>
  <c r="G78" i="24"/>
  <c r="Z17" i="28" l="1"/>
  <c r="Z54"/>
  <c r="AA51"/>
  <c r="AA21" i="26"/>
  <c r="Z197" i="2" s="1"/>
  <c r="AA66" i="26"/>
  <c r="I70" i="28"/>
  <c r="H35"/>
  <c r="J93" i="26"/>
  <c r="K92"/>
  <c r="J95"/>
  <c r="D79" i="24"/>
  <c r="Z18" i="28" l="1"/>
  <c r="AA23" i="26"/>
  <c r="AA68"/>
  <c r="AA15" i="28"/>
  <c r="AA47"/>
  <c r="K93" i="26"/>
  <c r="K95"/>
  <c r="L92"/>
  <c r="J70" i="28"/>
  <c r="I35"/>
  <c r="AB54" i="24"/>
  <c r="AB65" i="26" s="1"/>
  <c r="E79" i="24"/>
  <c r="F79" s="1"/>
  <c r="AB52" i="28" l="1"/>
  <c r="AB16" s="1"/>
  <c r="AB22" i="26"/>
  <c r="AA198" i="2" s="1"/>
  <c r="AA71" i="26"/>
  <c r="AA69"/>
  <c r="Z234" i="2"/>
  <c r="Z63" i="37" s="1"/>
  <c r="AA19" i="28"/>
  <c r="AA11"/>
  <c r="AA53"/>
  <c r="L93" i="26"/>
  <c r="M92"/>
  <c r="L95"/>
  <c r="K70" i="28"/>
  <c r="J35"/>
  <c r="AB53" i="24"/>
  <c r="AB64" i="26" s="1"/>
  <c r="G79" i="24"/>
  <c r="AA17" i="28" l="1"/>
  <c r="AA54"/>
  <c r="AB51"/>
  <c r="AB21" i="26"/>
  <c r="AA197" i="2" s="1"/>
  <c r="AB66" i="26"/>
  <c r="N92"/>
  <c r="M95"/>
  <c r="M93"/>
  <c r="L70" i="28"/>
  <c r="K35"/>
  <c r="D80" i="24"/>
  <c r="AB23" i="26" l="1"/>
  <c r="AB68"/>
  <c r="AA18" i="28"/>
  <c r="AB15"/>
  <c r="AB47"/>
  <c r="N93" i="26"/>
  <c r="O92"/>
  <c r="N95"/>
  <c r="M70" i="28"/>
  <c r="L35"/>
  <c r="AC54" i="24"/>
  <c r="AC65" i="26" s="1"/>
  <c r="E80" i="24"/>
  <c r="F80" s="1"/>
  <c r="AB11" i="28" l="1"/>
  <c r="AB53"/>
  <c r="AB71" i="26"/>
  <c r="AB69"/>
  <c r="AA234" i="2"/>
  <c r="AA63" i="37" s="1"/>
  <c r="AB19" i="28"/>
  <c r="AC52"/>
  <c r="AC16" s="1"/>
  <c r="AC22" i="26"/>
  <c r="AB198" i="2" s="1"/>
  <c r="P92" i="26"/>
  <c r="O93"/>
  <c r="O95"/>
  <c r="N70" i="28"/>
  <c r="M35"/>
  <c r="AC53" i="24"/>
  <c r="AC64" i="26" s="1"/>
  <c r="G80" i="24"/>
  <c r="AB17" i="28" l="1"/>
  <c r="AB54"/>
  <c r="AC51"/>
  <c r="AC21" i="26"/>
  <c r="AB197" i="2" s="1"/>
  <c r="AC66" i="26"/>
  <c r="O70" i="28"/>
  <c r="N35"/>
  <c r="Q92" i="26"/>
  <c r="P95"/>
  <c r="P93"/>
  <c r="AC23" l="1"/>
  <c r="AC68"/>
  <c r="AB18" i="28"/>
  <c r="AC15"/>
  <c r="AC47"/>
  <c r="P70"/>
  <c r="O35"/>
  <c r="R92" i="26"/>
  <c r="Q95"/>
  <c r="Q93"/>
  <c r="AD68" l="1"/>
  <c r="AC69"/>
  <c r="AC71"/>
  <c r="AB234" i="2"/>
  <c r="AB63" i="37" s="1"/>
  <c r="AC19" i="28"/>
  <c r="AC11"/>
  <c r="AC53"/>
  <c r="Q70"/>
  <c r="P35"/>
  <c r="R95" i="26"/>
  <c r="S92"/>
  <c r="R93"/>
  <c r="AE68" l="1"/>
  <c r="AD71"/>
  <c r="AD69"/>
  <c r="AC17" i="28"/>
  <c r="AC54"/>
  <c r="S95" i="26"/>
  <c r="S93"/>
  <c r="T92"/>
  <c r="R70" i="28"/>
  <c r="Q35"/>
  <c r="AE71" i="26" l="1"/>
  <c r="AF68"/>
  <c r="AE69"/>
  <c r="AD54" i="28"/>
  <c r="AC18"/>
  <c r="S70"/>
  <c r="R35"/>
  <c r="T95" i="26"/>
  <c r="T93"/>
  <c r="U92"/>
  <c r="AG68" l="1"/>
  <c r="AF69"/>
  <c r="AF71"/>
  <c r="AE54" i="28"/>
  <c r="AD18"/>
  <c r="U95" i="26"/>
  <c r="V92"/>
  <c r="U93"/>
  <c r="T70" i="28"/>
  <c r="S35"/>
  <c r="AH68" i="26" l="1"/>
  <c r="AG71"/>
  <c r="AG69"/>
  <c r="AF54" i="28"/>
  <c r="AE18"/>
  <c r="W92" i="26"/>
  <c r="V93"/>
  <c r="V95"/>
  <c r="U70" i="28"/>
  <c r="T35"/>
  <c r="AH69" i="26" l="1"/>
  <c r="AI68"/>
  <c r="AH71"/>
  <c r="AG54" i="28"/>
  <c r="AF18"/>
  <c r="V70"/>
  <c r="U35"/>
  <c r="X92" i="26"/>
  <c r="W93"/>
  <c r="W95"/>
  <c r="AI71" l="1"/>
  <c r="D20" i="35" s="1"/>
  <c r="AI69" i="26"/>
  <c r="AH54" i="28"/>
  <c r="AG18"/>
  <c r="X93" i="26"/>
  <c r="X95"/>
  <c r="Y92"/>
  <c r="W70" i="28"/>
  <c r="V35"/>
  <c r="AI54" l="1"/>
  <c r="AI18" s="1"/>
  <c r="AH18"/>
  <c r="W35"/>
  <c r="X70"/>
  <c r="Y95" i="26"/>
  <c r="Y93"/>
  <c r="Z92"/>
  <c r="Y70" i="28" l="1"/>
  <c r="X35"/>
  <c r="Z93" i="26"/>
  <c r="Z95"/>
  <c r="AA92"/>
  <c r="AA93" l="1"/>
  <c r="AA95"/>
  <c r="AB92"/>
  <c r="Z70" i="28"/>
  <c r="Y35"/>
  <c r="AA70" l="1"/>
  <c r="Z35"/>
  <c r="AB95" i="26"/>
  <c r="AB93"/>
  <c r="AC92"/>
  <c r="AD92" l="1"/>
  <c r="AC95"/>
  <c r="AC93"/>
  <c r="AB70" i="28"/>
  <c r="AA35"/>
  <c r="AD93" i="26" l="1"/>
  <c r="AE92"/>
  <c r="AD95"/>
  <c r="AC70" i="28"/>
  <c r="AB35"/>
  <c r="AE95" i="26" l="1"/>
  <c r="AE93"/>
  <c r="AF92"/>
  <c r="AD70" i="28"/>
  <c r="AC35"/>
  <c r="AG92" i="26" l="1"/>
  <c r="AF93"/>
  <c r="AF95"/>
  <c r="AE70" i="28"/>
  <c r="AD35"/>
  <c r="AG95" i="26" l="1"/>
  <c r="AG93"/>
  <c r="AH92"/>
  <c r="AF70" i="28"/>
  <c r="AE35"/>
  <c r="AI92" i="26" l="1"/>
  <c r="AH95"/>
  <c r="AH93"/>
  <c r="AG70" i="28"/>
  <c r="AF35"/>
  <c r="AI95" i="26" l="1"/>
  <c r="E20" i="35" s="1"/>
  <c r="AI93" i="26"/>
  <c r="AH70" i="28"/>
  <c r="AG35"/>
  <c r="AI70" l="1"/>
  <c r="AI35" s="1"/>
  <c r="AH35"/>
  <c r="C18" i="37" l="1"/>
  <c r="E244" i="2" l="1"/>
  <c r="E70" i="37" s="1"/>
  <c r="F244" i="2"/>
  <c r="F70" i="37" s="1"/>
  <c r="G244" i="2"/>
  <c r="G70" i="37" s="1"/>
  <c r="H244" i="2"/>
  <c r="H70" i="37" s="1"/>
  <c r="I244" i="2"/>
  <c r="I70" i="37" s="1"/>
  <c r="J244" i="2"/>
  <c r="J70" i="37" s="1"/>
  <c r="K244" i="2"/>
  <c r="K70" i="37" s="1"/>
  <c r="L244" i="2"/>
  <c r="L70" i="37" s="1"/>
  <c r="M244" i="2"/>
  <c r="M70" i="37" s="1"/>
  <c r="N244" i="2"/>
  <c r="N70" i="37" s="1"/>
  <c r="O244" i="2"/>
  <c r="O70" i="37" s="1"/>
  <c r="P244" i="2"/>
  <c r="P70" i="37" s="1"/>
  <c r="Q244" i="2"/>
  <c r="Q70" i="37" s="1"/>
  <c r="R244" i="2"/>
  <c r="R70" i="37" s="1"/>
  <c r="S244" i="2"/>
  <c r="S70" i="37" s="1"/>
  <c r="T244" i="2"/>
  <c r="T70" i="37" s="1"/>
  <c r="U244" i="2"/>
  <c r="U70" i="37" s="1"/>
  <c r="V244" i="2"/>
  <c r="V70" i="37" s="1"/>
  <c r="W244" i="2"/>
  <c r="W70" i="37" s="1"/>
  <c r="X244" i="2"/>
  <c r="X70" i="37" s="1"/>
  <c r="Y244" i="2"/>
  <c r="Y70" i="37" s="1"/>
  <c r="Z244" i="2"/>
  <c r="Z70" i="37" s="1"/>
  <c r="AA244" i="2"/>
  <c r="AA70" i="37" s="1"/>
  <c r="AB244" i="2"/>
  <c r="AB70" i="37" s="1"/>
  <c r="AC244" i="2"/>
  <c r="AC70" i="37" s="1"/>
  <c r="AD244" i="2"/>
  <c r="AD70" i="37" s="1"/>
  <c r="AE244" i="2"/>
  <c r="AE70" i="37" s="1"/>
  <c r="AF244" i="2"/>
  <c r="AF70" i="37" s="1"/>
  <c r="AG244" i="2"/>
  <c r="AG70" i="37" s="1"/>
  <c r="AH244" i="2"/>
  <c r="AH70" i="37" s="1"/>
  <c r="E245" i="2"/>
  <c r="E71" i="37" s="1"/>
  <c r="F245" i="2"/>
  <c r="F71" i="37" s="1"/>
  <c r="G245" i="2"/>
  <c r="G71" i="37" s="1"/>
  <c r="H245" i="2"/>
  <c r="H71" i="37" s="1"/>
  <c r="I245" i="2"/>
  <c r="I71" i="37" s="1"/>
  <c r="J245" i="2"/>
  <c r="J71" i="37" s="1"/>
  <c r="K245" i="2"/>
  <c r="K71" i="37" s="1"/>
  <c r="L245" i="2"/>
  <c r="L71" i="37" s="1"/>
  <c r="M245" i="2"/>
  <c r="M71" i="37" s="1"/>
  <c r="N245" i="2"/>
  <c r="N71" i="37" s="1"/>
  <c r="O245" i="2"/>
  <c r="O71" i="37" s="1"/>
  <c r="P245" i="2"/>
  <c r="P71" i="37" s="1"/>
  <c r="Q245" i="2"/>
  <c r="Q71" i="37" s="1"/>
  <c r="R245" i="2"/>
  <c r="R71" i="37" s="1"/>
  <c r="S245" i="2"/>
  <c r="S71" i="37" s="1"/>
  <c r="T245" i="2"/>
  <c r="T71" i="37" s="1"/>
  <c r="U245" i="2"/>
  <c r="U71" i="37" s="1"/>
  <c r="V245" i="2"/>
  <c r="V71" i="37" s="1"/>
  <c r="W245" i="2"/>
  <c r="W71" i="37" s="1"/>
  <c r="X245" i="2"/>
  <c r="X71" i="37" s="1"/>
  <c r="Y245" i="2"/>
  <c r="Y71" i="37" s="1"/>
  <c r="Z245" i="2"/>
  <c r="Z71" i="37" s="1"/>
  <c r="AA245" i="2"/>
  <c r="AA71" i="37" s="1"/>
  <c r="AB245" i="2"/>
  <c r="AB71" i="37" s="1"/>
  <c r="AC245" i="2"/>
  <c r="AC71" i="37" s="1"/>
  <c r="AD245" i="2"/>
  <c r="AD71" i="37" s="1"/>
  <c r="AE245" i="2"/>
  <c r="AE71" i="37" s="1"/>
  <c r="AF245" i="2"/>
  <c r="AF71" i="37" s="1"/>
  <c r="AG245" i="2"/>
  <c r="AG71" i="37" s="1"/>
  <c r="AH245" i="2"/>
  <c r="AH71" i="37" s="1"/>
  <c r="E246" i="2"/>
  <c r="E72" i="37" s="1"/>
  <c r="F246" i="2"/>
  <c r="F72" i="37" s="1"/>
  <c r="G246" i="2"/>
  <c r="G72" i="37" s="1"/>
  <c r="H246" i="2"/>
  <c r="H72" i="37" s="1"/>
  <c r="I246" i="2"/>
  <c r="I72" i="37" s="1"/>
  <c r="J246" i="2"/>
  <c r="J72" i="37" s="1"/>
  <c r="K246" i="2"/>
  <c r="K72" i="37" s="1"/>
  <c r="L246" i="2"/>
  <c r="L72" i="37" s="1"/>
  <c r="M246" i="2"/>
  <c r="M72" i="37" s="1"/>
  <c r="N246" i="2"/>
  <c r="N72" i="37" s="1"/>
  <c r="O246" i="2"/>
  <c r="O72" i="37" s="1"/>
  <c r="P246" i="2"/>
  <c r="P72" i="37" s="1"/>
  <c r="Q246" i="2"/>
  <c r="Q72" i="37" s="1"/>
  <c r="R246" i="2"/>
  <c r="R72" i="37" s="1"/>
  <c r="S246" i="2"/>
  <c r="S72" i="37" s="1"/>
  <c r="T246" i="2"/>
  <c r="T72" i="37" s="1"/>
  <c r="U246" i="2"/>
  <c r="U72" i="37" s="1"/>
  <c r="V246" i="2"/>
  <c r="V72" i="37" s="1"/>
  <c r="W246" i="2"/>
  <c r="W72" i="37" s="1"/>
  <c r="X246" i="2"/>
  <c r="X72" i="37" s="1"/>
  <c r="Y246" i="2"/>
  <c r="Y72" i="37" s="1"/>
  <c r="Z246" i="2"/>
  <c r="Z72" i="37" s="1"/>
  <c r="AA246" i="2"/>
  <c r="AA72" i="37" s="1"/>
  <c r="AB246" i="2"/>
  <c r="AB72" i="37" s="1"/>
  <c r="AC246" i="2"/>
  <c r="AC72" i="37" s="1"/>
  <c r="AD246" i="2"/>
  <c r="AD72" i="37" s="1"/>
  <c r="AE246" i="2"/>
  <c r="AE72" i="37" s="1"/>
  <c r="AF246" i="2"/>
  <c r="AF72" i="37" s="1"/>
  <c r="AG246" i="2"/>
  <c r="AG72" i="37" s="1"/>
  <c r="AH246" i="2"/>
  <c r="AH72" i="37" s="1"/>
  <c r="E247" i="2"/>
  <c r="E73" i="37" s="1"/>
  <c r="F247" i="2"/>
  <c r="F73" i="37" s="1"/>
  <c r="G247" i="2"/>
  <c r="G73" i="37" s="1"/>
  <c r="H247" i="2"/>
  <c r="H73" i="37" s="1"/>
  <c r="I247" i="2"/>
  <c r="I73" i="37" s="1"/>
  <c r="J247" i="2"/>
  <c r="J73" i="37" s="1"/>
  <c r="K247" i="2"/>
  <c r="K73" i="37" s="1"/>
  <c r="L247" i="2"/>
  <c r="L73" i="37" s="1"/>
  <c r="M247" i="2"/>
  <c r="M73" i="37" s="1"/>
  <c r="N247" i="2"/>
  <c r="N73" i="37" s="1"/>
  <c r="O247" i="2"/>
  <c r="O73" i="37" s="1"/>
  <c r="P247" i="2"/>
  <c r="P73" i="37" s="1"/>
  <c r="Q247" i="2"/>
  <c r="Q73" i="37" s="1"/>
  <c r="R247" i="2"/>
  <c r="R73" i="37" s="1"/>
  <c r="S247" i="2"/>
  <c r="S73" i="37" s="1"/>
  <c r="T247" i="2"/>
  <c r="T73" i="37" s="1"/>
  <c r="U247" i="2"/>
  <c r="U73" i="37" s="1"/>
  <c r="V247" i="2"/>
  <c r="V73" i="37" s="1"/>
  <c r="W247" i="2"/>
  <c r="W73" i="37" s="1"/>
  <c r="X247" i="2"/>
  <c r="X73" i="37" s="1"/>
  <c r="Y247" i="2"/>
  <c r="Y73" i="37" s="1"/>
  <c r="Z247" i="2"/>
  <c r="Z73" i="37" s="1"/>
  <c r="AA247" i="2"/>
  <c r="AA73" i="37" s="1"/>
  <c r="AB247" i="2"/>
  <c r="AB73" i="37" s="1"/>
  <c r="AC247" i="2"/>
  <c r="AC73" i="37" s="1"/>
  <c r="AD247" i="2"/>
  <c r="AD73" i="37" s="1"/>
  <c r="AE247" i="2"/>
  <c r="AE73" i="37" s="1"/>
  <c r="AF247" i="2"/>
  <c r="AF73" i="37" s="1"/>
  <c r="AG247" i="2"/>
  <c r="AG73" i="37" s="1"/>
  <c r="AH247" i="2"/>
  <c r="AH73" i="37" s="1"/>
  <c r="E248" i="2"/>
  <c r="E74" i="37" s="1"/>
  <c r="F248" i="2"/>
  <c r="F74" i="37" s="1"/>
  <c r="G248" i="2"/>
  <c r="G74" i="37" s="1"/>
  <c r="H248" i="2"/>
  <c r="H74" i="37" s="1"/>
  <c r="I248" i="2"/>
  <c r="I74" i="37" s="1"/>
  <c r="J248" i="2"/>
  <c r="J74" i="37" s="1"/>
  <c r="K248" i="2"/>
  <c r="K74" i="37" s="1"/>
  <c r="L248" i="2"/>
  <c r="L74" i="37" s="1"/>
  <c r="M248" i="2"/>
  <c r="M74" i="37" s="1"/>
  <c r="N248" i="2"/>
  <c r="N74" i="37" s="1"/>
  <c r="O248" i="2"/>
  <c r="O74" i="37" s="1"/>
  <c r="P248" i="2"/>
  <c r="P74" i="37" s="1"/>
  <c r="Q248" i="2"/>
  <c r="Q74" i="37" s="1"/>
  <c r="R248" i="2"/>
  <c r="R74" i="37" s="1"/>
  <c r="S248" i="2"/>
  <c r="S74" i="37" s="1"/>
  <c r="T248" i="2"/>
  <c r="T74" i="37" s="1"/>
  <c r="U248" i="2"/>
  <c r="U74" i="37" s="1"/>
  <c r="V248" i="2"/>
  <c r="V74" i="37" s="1"/>
  <c r="W248" i="2"/>
  <c r="W74" i="37" s="1"/>
  <c r="X248" i="2"/>
  <c r="X74" i="37" s="1"/>
  <c r="Y248" i="2"/>
  <c r="Y74" i="37" s="1"/>
  <c r="Z248" i="2"/>
  <c r="Z74" i="37" s="1"/>
  <c r="AA248" i="2"/>
  <c r="AA74" i="37" s="1"/>
  <c r="AB248" i="2"/>
  <c r="AB74" i="37" s="1"/>
  <c r="AC248" i="2"/>
  <c r="AC74" i="37" s="1"/>
  <c r="AD248" i="2"/>
  <c r="AD74" i="37" s="1"/>
  <c r="AE248" i="2"/>
  <c r="AE74" i="37" s="1"/>
  <c r="AF248" i="2"/>
  <c r="AF74" i="37" s="1"/>
  <c r="AG248" i="2"/>
  <c r="AG74" i="37" s="1"/>
  <c r="AH248" i="2"/>
  <c r="AH74" i="37" s="1"/>
  <c r="E249" i="2"/>
  <c r="E75" i="37" s="1"/>
  <c r="F249" i="2"/>
  <c r="F75" i="37" s="1"/>
  <c r="G249" i="2"/>
  <c r="G75" i="37" s="1"/>
  <c r="H249" i="2"/>
  <c r="H75" i="37" s="1"/>
  <c r="I249" i="2"/>
  <c r="I75" i="37" s="1"/>
  <c r="J249" i="2"/>
  <c r="J75" i="37" s="1"/>
  <c r="K249" i="2"/>
  <c r="K75" i="37" s="1"/>
  <c r="L249" i="2"/>
  <c r="L75" i="37" s="1"/>
  <c r="M249" i="2"/>
  <c r="M75" i="37" s="1"/>
  <c r="N249" i="2"/>
  <c r="N75" i="37" s="1"/>
  <c r="O249" i="2"/>
  <c r="O75" i="37" s="1"/>
  <c r="P249" i="2"/>
  <c r="P75" i="37" s="1"/>
  <c r="Q249" i="2"/>
  <c r="Q75" i="37" s="1"/>
  <c r="R249" i="2"/>
  <c r="R75" i="37" s="1"/>
  <c r="S249" i="2"/>
  <c r="S75" i="37" s="1"/>
  <c r="T249" i="2"/>
  <c r="T75" i="37" s="1"/>
  <c r="U249" i="2"/>
  <c r="U75" i="37" s="1"/>
  <c r="V249" i="2"/>
  <c r="V75" i="37" s="1"/>
  <c r="W249" i="2"/>
  <c r="W75" i="37" s="1"/>
  <c r="X249" i="2"/>
  <c r="X75" i="37" s="1"/>
  <c r="Y249" i="2"/>
  <c r="Y75" i="37" s="1"/>
  <c r="Z249" i="2"/>
  <c r="Z75" i="37" s="1"/>
  <c r="AA249" i="2"/>
  <c r="AA75" i="37" s="1"/>
  <c r="AB249" i="2"/>
  <c r="AB75" i="37" s="1"/>
  <c r="AC249" i="2"/>
  <c r="AC75" i="37" s="1"/>
  <c r="AD249" i="2"/>
  <c r="AD75" i="37" s="1"/>
  <c r="AE249" i="2"/>
  <c r="AE75" i="37" s="1"/>
  <c r="AF249" i="2"/>
  <c r="AF75" i="37" s="1"/>
  <c r="AG249" i="2"/>
  <c r="AG75" i="37" s="1"/>
  <c r="AH249" i="2"/>
  <c r="AH75" i="37" s="1"/>
  <c r="E252" i="2"/>
  <c r="E78" i="37" s="1"/>
  <c r="F252" i="2"/>
  <c r="F78" i="37" s="1"/>
  <c r="G252" i="2"/>
  <c r="G78" i="37" s="1"/>
  <c r="H252" i="2"/>
  <c r="H78" i="37" s="1"/>
  <c r="I252" i="2"/>
  <c r="I78" i="37" s="1"/>
  <c r="J252" i="2"/>
  <c r="J78" i="37" s="1"/>
  <c r="K252" i="2"/>
  <c r="K78" i="37" s="1"/>
  <c r="L252" i="2"/>
  <c r="L78" i="37" s="1"/>
  <c r="M252" i="2"/>
  <c r="M78" i="37" s="1"/>
  <c r="N252" i="2"/>
  <c r="N78" i="37" s="1"/>
  <c r="O252" i="2"/>
  <c r="O78" i="37" s="1"/>
  <c r="P252" i="2"/>
  <c r="P78" i="37" s="1"/>
  <c r="Q252" i="2"/>
  <c r="Q78" i="37" s="1"/>
  <c r="R252" i="2"/>
  <c r="R78" i="37" s="1"/>
  <c r="S252" i="2"/>
  <c r="S78" i="37" s="1"/>
  <c r="T252" i="2"/>
  <c r="T78" i="37" s="1"/>
  <c r="U252" i="2"/>
  <c r="U78" i="37" s="1"/>
  <c r="V252" i="2"/>
  <c r="V78" i="37" s="1"/>
  <c r="W252" i="2"/>
  <c r="W78" i="37" s="1"/>
  <c r="X252" i="2"/>
  <c r="X78" i="37" s="1"/>
  <c r="Y252" i="2"/>
  <c r="Y78" i="37" s="1"/>
  <c r="Z252" i="2"/>
  <c r="Z78" i="37" s="1"/>
  <c r="AA252" i="2"/>
  <c r="AA78" i="37" s="1"/>
  <c r="AB252" i="2"/>
  <c r="AB78" i="37" s="1"/>
  <c r="AC252" i="2"/>
  <c r="AC78" i="37" s="1"/>
  <c r="AD252" i="2"/>
  <c r="AD78" i="37" s="1"/>
  <c r="AE252" i="2"/>
  <c r="AE78" i="37" s="1"/>
  <c r="AF252" i="2"/>
  <c r="AF78" i="37" s="1"/>
  <c r="AG252" i="2"/>
  <c r="AG78" i="37" s="1"/>
  <c r="AH252" i="2"/>
  <c r="AH78" i="37" s="1"/>
  <c r="E253" i="2"/>
  <c r="E79" i="37" s="1"/>
  <c r="F253" i="2"/>
  <c r="F79" i="37" s="1"/>
  <c r="G253" i="2"/>
  <c r="G79" i="37" s="1"/>
  <c r="H253" i="2"/>
  <c r="H79" i="37" s="1"/>
  <c r="I253" i="2"/>
  <c r="I79" i="37" s="1"/>
  <c r="J253" i="2"/>
  <c r="J79" i="37" s="1"/>
  <c r="K253" i="2"/>
  <c r="K79" i="37" s="1"/>
  <c r="L253" i="2"/>
  <c r="L79" i="37" s="1"/>
  <c r="M253" i="2"/>
  <c r="M79" i="37" s="1"/>
  <c r="N253" i="2"/>
  <c r="N79" i="37" s="1"/>
  <c r="O253" i="2"/>
  <c r="O79" i="37" s="1"/>
  <c r="P253" i="2"/>
  <c r="P79" i="37" s="1"/>
  <c r="Q253" i="2"/>
  <c r="Q79" i="37" s="1"/>
  <c r="R253" i="2"/>
  <c r="R79" i="37" s="1"/>
  <c r="S253" i="2"/>
  <c r="S79" i="37" s="1"/>
  <c r="T253" i="2"/>
  <c r="T79" i="37" s="1"/>
  <c r="U253" i="2"/>
  <c r="U79" i="37" s="1"/>
  <c r="V253" i="2"/>
  <c r="V79" i="37" s="1"/>
  <c r="W253" i="2"/>
  <c r="W79" i="37" s="1"/>
  <c r="X253" i="2"/>
  <c r="X79" i="37" s="1"/>
  <c r="Y253" i="2"/>
  <c r="Y79" i="37" s="1"/>
  <c r="Z253" i="2"/>
  <c r="Z79" i="37" s="1"/>
  <c r="AA253" i="2"/>
  <c r="AA79" i="37" s="1"/>
  <c r="AB253" i="2"/>
  <c r="AB79" i="37" s="1"/>
  <c r="AC253" i="2"/>
  <c r="AC79" i="37" s="1"/>
  <c r="AD253" i="2"/>
  <c r="AD79" i="37" s="1"/>
  <c r="AE253" i="2"/>
  <c r="AE79" i="37" s="1"/>
  <c r="AF253" i="2"/>
  <c r="AF79" i="37" s="1"/>
  <c r="AG253" i="2"/>
  <c r="AG79" i="37" s="1"/>
  <c r="AH253" i="2"/>
  <c r="AH79" i="37" s="1"/>
  <c r="E254" i="2"/>
  <c r="E80" i="37" s="1"/>
  <c r="F254" i="2"/>
  <c r="F80" i="37" s="1"/>
  <c r="G254" i="2"/>
  <c r="G80" i="37" s="1"/>
  <c r="H254" i="2"/>
  <c r="H80" i="37" s="1"/>
  <c r="I254" i="2"/>
  <c r="I80" i="37" s="1"/>
  <c r="J254" i="2"/>
  <c r="J80" i="37" s="1"/>
  <c r="K254" i="2"/>
  <c r="K80" i="37" s="1"/>
  <c r="L254" i="2"/>
  <c r="L80" i="37" s="1"/>
  <c r="M254" i="2"/>
  <c r="M80" i="37" s="1"/>
  <c r="N254" i="2"/>
  <c r="N80" i="37" s="1"/>
  <c r="O254" i="2"/>
  <c r="O80" i="37" s="1"/>
  <c r="P254" i="2"/>
  <c r="P80" i="37" s="1"/>
  <c r="Q254" i="2"/>
  <c r="Q80" i="37" s="1"/>
  <c r="R254" i="2"/>
  <c r="R80" i="37" s="1"/>
  <c r="S254" i="2"/>
  <c r="S80" i="37" s="1"/>
  <c r="T254" i="2"/>
  <c r="T80" i="37" s="1"/>
  <c r="U254" i="2"/>
  <c r="U80" i="37" s="1"/>
  <c r="V254" i="2"/>
  <c r="V80" i="37" s="1"/>
  <c r="W254" i="2"/>
  <c r="W80" i="37" s="1"/>
  <c r="X254" i="2"/>
  <c r="X80" i="37" s="1"/>
  <c r="Y254" i="2"/>
  <c r="Y80" i="37" s="1"/>
  <c r="Z254" i="2"/>
  <c r="Z80" i="37" s="1"/>
  <c r="AA254" i="2"/>
  <c r="AA80" i="37" s="1"/>
  <c r="AB254" i="2"/>
  <c r="AB80" i="37" s="1"/>
  <c r="AC254" i="2"/>
  <c r="AC80" i="37" s="1"/>
  <c r="AD254" i="2"/>
  <c r="AD80" i="37" s="1"/>
  <c r="AE254" i="2"/>
  <c r="AE80" i="37" s="1"/>
  <c r="AF254" i="2"/>
  <c r="AF80" i="37" s="1"/>
  <c r="AG254" i="2"/>
  <c r="AG80" i="37" s="1"/>
  <c r="AH254" i="2"/>
  <c r="AH80" i="37" s="1"/>
  <c r="E255" i="2"/>
  <c r="E81" i="37" s="1"/>
  <c r="F255" i="2"/>
  <c r="F81" i="37" s="1"/>
  <c r="G255" i="2"/>
  <c r="G81" i="37" s="1"/>
  <c r="H255" i="2"/>
  <c r="H81" i="37" s="1"/>
  <c r="I255" i="2"/>
  <c r="I81" i="37" s="1"/>
  <c r="J255" i="2"/>
  <c r="J81" i="37" s="1"/>
  <c r="K255" i="2"/>
  <c r="K81" i="37" s="1"/>
  <c r="L255" i="2"/>
  <c r="L81" i="37" s="1"/>
  <c r="M255" i="2"/>
  <c r="M81" i="37" s="1"/>
  <c r="N255" i="2"/>
  <c r="N81" i="37" s="1"/>
  <c r="O255" i="2"/>
  <c r="O81" i="37" s="1"/>
  <c r="P255" i="2"/>
  <c r="P81" i="37" s="1"/>
  <c r="Q255" i="2"/>
  <c r="Q81" i="37" s="1"/>
  <c r="R255" i="2"/>
  <c r="R81" i="37" s="1"/>
  <c r="S255" i="2"/>
  <c r="S81" i="37" s="1"/>
  <c r="T255" i="2"/>
  <c r="T81" i="37" s="1"/>
  <c r="U255" i="2"/>
  <c r="U81" i="37" s="1"/>
  <c r="V255" i="2"/>
  <c r="V81" i="37" s="1"/>
  <c r="W255" i="2"/>
  <c r="W81" i="37" s="1"/>
  <c r="X255" i="2"/>
  <c r="X81" i="37" s="1"/>
  <c r="Y255" i="2"/>
  <c r="Y81" i="37" s="1"/>
  <c r="Z255" i="2"/>
  <c r="Z81" i="37" s="1"/>
  <c r="AA255" i="2"/>
  <c r="AA81" i="37" s="1"/>
  <c r="AB255" i="2"/>
  <c r="AB81" i="37" s="1"/>
  <c r="AC255" i="2"/>
  <c r="AC81" i="37" s="1"/>
  <c r="AD255" i="2"/>
  <c r="AD81" i="37" s="1"/>
  <c r="AE255" i="2"/>
  <c r="AE81" i="37" s="1"/>
  <c r="AF255" i="2"/>
  <c r="AF81" i="37" s="1"/>
  <c r="AG255" i="2"/>
  <c r="AG81" i="37" s="1"/>
  <c r="AH255" i="2"/>
  <c r="AH81" i="37" s="1"/>
  <c r="D245" i="2"/>
  <c r="D71" i="37" s="1"/>
  <c r="D246" i="2"/>
  <c r="D72" i="37" s="1"/>
  <c r="D247" i="2"/>
  <c r="D73" i="37" s="1"/>
  <c r="D248" i="2"/>
  <c r="D74" i="37" s="1"/>
  <c r="D249" i="2"/>
  <c r="D75" i="37" s="1"/>
  <c r="D250" i="2"/>
  <c r="D76" i="37" s="1"/>
  <c r="D252" i="2"/>
  <c r="D78" i="37" s="1"/>
  <c r="D253" i="2"/>
  <c r="D79" i="37" s="1"/>
  <c r="D254" i="2"/>
  <c r="D80" i="37" s="1"/>
  <c r="D255" i="2"/>
  <c r="D81" i="37" s="1"/>
  <c r="D244" i="2"/>
  <c r="D70" i="37" s="1"/>
  <c r="E227" i="2"/>
  <c r="E56" i="37" s="1"/>
  <c r="F227" i="2"/>
  <c r="F56" i="37" s="1"/>
  <c r="G227" i="2"/>
  <c r="G56" i="37" s="1"/>
  <c r="H227" i="2"/>
  <c r="H56" i="37" s="1"/>
  <c r="I227" i="2"/>
  <c r="I56" i="37" s="1"/>
  <c r="J227" i="2"/>
  <c r="J56" i="37" s="1"/>
  <c r="K227" i="2"/>
  <c r="K56" i="37" s="1"/>
  <c r="L227" i="2"/>
  <c r="L56" i="37" s="1"/>
  <c r="M227" i="2"/>
  <c r="M56" i="37" s="1"/>
  <c r="N227" i="2"/>
  <c r="N56" i="37" s="1"/>
  <c r="O227" i="2"/>
  <c r="O56" i="37" s="1"/>
  <c r="P227" i="2"/>
  <c r="P56" i="37" s="1"/>
  <c r="Q227" i="2"/>
  <c r="Q56" i="37" s="1"/>
  <c r="R227" i="2"/>
  <c r="R56" i="37" s="1"/>
  <c r="S227" i="2"/>
  <c r="S56" i="37" s="1"/>
  <c r="T227" i="2"/>
  <c r="T56" i="37" s="1"/>
  <c r="U227" i="2"/>
  <c r="U56" i="37" s="1"/>
  <c r="V227" i="2"/>
  <c r="V56" i="37" s="1"/>
  <c r="W227" i="2"/>
  <c r="W56" i="37" s="1"/>
  <c r="X227" i="2"/>
  <c r="X56" i="37" s="1"/>
  <c r="Y227" i="2"/>
  <c r="Y56" i="37" s="1"/>
  <c r="Z227" i="2"/>
  <c r="Z56" i="37" s="1"/>
  <c r="AA227" i="2"/>
  <c r="AA56" i="37" s="1"/>
  <c r="AB227" i="2"/>
  <c r="AB56" i="37" s="1"/>
  <c r="AC227" i="2"/>
  <c r="AC56" i="37" s="1"/>
  <c r="AD227" i="2"/>
  <c r="AD56" i="37" s="1"/>
  <c r="AE227" i="2"/>
  <c r="AE56" i="37" s="1"/>
  <c r="AF227" i="2"/>
  <c r="AF56" i="37" s="1"/>
  <c r="AG227" i="2"/>
  <c r="AG56" i="37" s="1"/>
  <c r="AH227" i="2"/>
  <c r="AH56" i="37" s="1"/>
  <c r="E228" i="2"/>
  <c r="E57" i="37" s="1"/>
  <c r="F228" i="2"/>
  <c r="F57" i="37" s="1"/>
  <c r="G228" i="2"/>
  <c r="G57" i="37" s="1"/>
  <c r="H228" i="2"/>
  <c r="H57" i="37" s="1"/>
  <c r="I228" i="2"/>
  <c r="I57" i="37" s="1"/>
  <c r="J228" i="2"/>
  <c r="J57" i="37" s="1"/>
  <c r="K228" i="2"/>
  <c r="K57" i="37" s="1"/>
  <c r="L228" i="2"/>
  <c r="L57" i="37" s="1"/>
  <c r="M228" i="2"/>
  <c r="M57" i="37" s="1"/>
  <c r="N228" i="2"/>
  <c r="N57" i="37" s="1"/>
  <c r="O228" i="2"/>
  <c r="O57" i="37" s="1"/>
  <c r="P228" i="2"/>
  <c r="P57" i="37" s="1"/>
  <c r="Q228" i="2"/>
  <c r="Q57" i="37" s="1"/>
  <c r="R228" i="2"/>
  <c r="R57" i="37" s="1"/>
  <c r="S228" i="2"/>
  <c r="S57" i="37" s="1"/>
  <c r="T228" i="2"/>
  <c r="T57" i="37" s="1"/>
  <c r="U228" i="2"/>
  <c r="U57" i="37" s="1"/>
  <c r="V228" i="2"/>
  <c r="V57" i="37" s="1"/>
  <c r="W228" i="2"/>
  <c r="W57" i="37" s="1"/>
  <c r="X228" i="2"/>
  <c r="X57" i="37" s="1"/>
  <c r="Y228" i="2"/>
  <c r="Y57" i="37" s="1"/>
  <c r="Z228" i="2"/>
  <c r="Z57" i="37" s="1"/>
  <c r="AA228" i="2"/>
  <c r="AA57" i="37" s="1"/>
  <c r="AB228" i="2"/>
  <c r="AB57" i="37" s="1"/>
  <c r="AC228" i="2"/>
  <c r="AC57" i="37" s="1"/>
  <c r="AD228" i="2"/>
  <c r="AD57" i="37" s="1"/>
  <c r="AE228" i="2"/>
  <c r="AE57" i="37" s="1"/>
  <c r="AF228" i="2"/>
  <c r="AF57" i="37" s="1"/>
  <c r="AG228" i="2"/>
  <c r="AG57" i="37" s="1"/>
  <c r="AH228" i="2"/>
  <c r="AH57" i="37" s="1"/>
  <c r="E229" i="2"/>
  <c r="E58" i="37" s="1"/>
  <c r="F229" i="2"/>
  <c r="F58" i="37" s="1"/>
  <c r="G229" i="2"/>
  <c r="G58" i="37" s="1"/>
  <c r="H229" i="2"/>
  <c r="H58" i="37" s="1"/>
  <c r="I229" i="2"/>
  <c r="I58" i="37" s="1"/>
  <c r="J229" i="2"/>
  <c r="J58" i="37" s="1"/>
  <c r="K229" i="2"/>
  <c r="K58" i="37" s="1"/>
  <c r="L229" i="2"/>
  <c r="L58" i="37" s="1"/>
  <c r="M229" i="2"/>
  <c r="M58" i="37" s="1"/>
  <c r="N229" i="2"/>
  <c r="N58" i="37" s="1"/>
  <c r="O229" i="2"/>
  <c r="O58" i="37" s="1"/>
  <c r="P229" i="2"/>
  <c r="P58" i="37" s="1"/>
  <c r="Q229" i="2"/>
  <c r="Q58" i="37" s="1"/>
  <c r="R229" i="2"/>
  <c r="R58" i="37" s="1"/>
  <c r="S229" i="2"/>
  <c r="S58" i="37" s="1"/>
  <c r="T229" i="2"/>
  <c r="T58" i="37" s="1"/>
  <c r="U229" i="2"/>
  <c r="U58" i="37" s="1"/>
  <c r="V229" i="2"/>
  <c r="V58" i="37" s="1"/>
  <c r="W229" i="2"/>
  <c r="W58" i="37" s="1"/>
  <c r="X229" i="2"/>
  <c r="X58" i="37" s="1"/>
  <c r="Y229" i="2"/>
  <c r="Y58" i="37" s="1"/>
  <c r="Z229" i="2"/>
  <c r="Z58" i="37" s="1"/>
  <c r="AA229" i="2"/>
  <c r="AA58" i="37" s="1"/>
  <c r="AB229" i="2"/>
  <c r="AB58" i="37" s="1"/>
  <c r="AC229" i="2"/>
  <c r="AC58" i="37" s="1"/>
  <c r="AD229" i="2"/>
  <c r="AD58" i="37" s="1"/>
  <c r="AE229" i="2"/>
  <c r="AE58" i="37" s="1"/>
  <c r="AF229" i="2"/>
  <c r="AF58" i="37" s="1"/>
  <c r="AG229" i="2"/>
  <c r="AG58" i="37" s="1"/>
  <c r="AH229" i="2"/>
  <c r="AH58" i="37" s="1"/>
  <c r="E230" i="2"/>
  <c r="E59" i="37" s="1"/>
  <c r="F230" i="2"/>
  <c r="F59" i="37" s="1"/>
  <c r="G230" i="2"/>
  <c r="G59" i="37" s="1"/>
  <c r="H230" i="2"/>
  <c r="H59" i="37" s="1"/>
  <c r="I230" i="2"/>
  <c r="I59" i="37" s="1"/>
  <c r="J230" i="2"/>
  <c r="J59" i="37" s="1"/>
  <c r="K230" i="2"/>
  <c r="K59" i="37" s="1"/>
  <c r="L230" i="2"/>
  <c r="L59" i="37" s="1"/>
  <c r="M230" i="2"/>
  <c r="M59" i="37" s="1"/>
  <c r="N230" i="2"/>
  <c r="N59" i="37" s="1"/>
  <c r="O230" i="2"/>
  <c r="O59" i="37" s="1"/>
  <c r="P230" i="2"/>
  <c r="P59" i="37" s="1"/>
  <c r="Q230" i="2"/>
  <c r="Q59" i="37" s="1"/>
  <c r="R230" i="2"/>
  <c r="R59" i="37" s="1"/>
  <c r="S230" i="2"/>
  <c r="S59" i="37" s="1"/>
  <c r="T230" i="2"/>
  <c r="T59" i="37" s="1"/>
  <c r="U230" i="2"/>
  <c r="U59" i="37" s="1"/>
  <c r="V230" i="2"/>
  <c r="V59" i="37" s="1"/>
  <c r="W230" i="2"/>
  <c r="W59" i="37" s="1"/>
  <c r="X230" i="2"/>
  <c r="X59" i="37" s="1"/>
  <c r="Y230" i="2"/>
  <c r="Y59" i="37" s="1"/>
  <c r="Z230" i="2"/>
  <c r="Z59" i="37" s="1"/>
  <c r="AA230" i="2"/>
  <c r="AA59" i="37" s="1"/>
  <c r="AB230" i="2"/>
  <c r="AB59" i="37" s="1"/>
  <c r="AC230" i="2"/>
  <c r="AC59" i="37" s="1"/>
  <c r="AD230" i="2"/>
  <c r="AD59" i="37" s="1"/>
  <c r="AE230" i="2"/>
  <c r="AE59" i="37" s="1"/>
  <c r="AF230" i="2"/>
  <c r="AF59" i="37" s="1"/>
  <c r="AG230" i="2"/>
  <c r="AG59" i="37" s="1"/>
  <c r="AH230" i="2"/>
  <c r="AH59" i="37" s="1"/>
  <c r="E231" i="2"/>
  <c r="E60" i="37" s="1"/>
  <c r="F231" i="2"/>
  <c r="F60" i="37" s="1"/>
  <c r="G231" i="2"/>
  <c r="G60" i="37" s="1"/>
  <c r="H231" i="2"/>
  <c r="H60" i="37" s="1"/>
  <c r="I231" i="2"/>
  <c r="I60" i="37" s="1"/>
  <c r="J231" i="2"/>
  <c r="J60" i="37" s="1"/>
  <c r="K231" i="2"/>
  <c r="K60" i="37" s="1"/>
  <c r="L231" i="2"/>
  <c r="L60" i="37" s="1"/>
  <c r="M231" i="2"/>
  <c r="M60" i="37" s="1"/>
  <c r="N231" i="2"/>
  <c r="N60" i="37" s="1"/>
  <c r="O231" i="2"/>
  <c r="O60" i="37" s="1"/>
  <c r="P231" i="2"/>
  <c r="P60" i="37" s="1"/>
  <c r="Q231" i="2"/>
  <c r="Q60" i="37" s="1"/>
  <c r="R231" i="2"/>
  <c r="R60" i="37" s="1"/>
  <c r="S231" i="2"/>
  <c r="S60" i="37" s="1"/>
  <c r="T231" i="2"/>
  <c r="T60" i="37" s="1"/>
  <c r="U231" i="2"/>
  <c r="U60" i="37" s="1"/>
  <c r="V231" i="2"/>
  <c r="V60" i="37" s="1"/>
  <c r="W231" i="2"/>
  <c r="W60" i="37" s="1"/>
  <c r="X231" i="2"/>
  <c r="X60" i="37" s="1"/>
  <c r="Y231" i="2"/>
  <c r="Y60" i="37" s="1"/>
  <c r="Z231" i="2"/>
  <c r="Z60" i="37" s="1"/>
  <c r="AA231" i="2"/>
  <c r="AA60" i="37" s="1"/>
  <c r="AB231" i="2"/>
  <c r="AB60" i="37" s="1"/>
  <c r="AC231" i="2"/>
  <c r="AC60" i="37" s="1"/>
  <c r="AD231" i="2"/>
  <c r="AD60" i="37" s="1"/>
  <c r="AE231" i="2"/>
  <c r="AE60" i="37" s="1"/>
  <c r="AF231" i="2"/>
  <c r="AF60" i="37" s="1"/>
  <c r="AG231" i="2"/>
  <c r="AG60" i="37" s="1"/>
  <c r="AH231" i="2"/>
  <c r="AH60" i="37" s="1"/>
  <c r="E232" i="2"/>
  <c r="E61" i="37" s="1"/>
  <c r="F232" i="2"/>
  <c r="F61" i="37" s="1"/>
  <c r="G232" i="2"/>
  <c r="G61" i="37" s="1"/>
  <c r="H232" i="2"/>
  <c r="H61" i="37" s="1"/>
  <c r="I232" i="2"/>
  <c r="I61" i="37" s="1"/>
  <c r="J232" i="2"/>
  <c r="J61" i="37" s="1"/>
  <c r="K232" i="2"/>
  <c r="K61" i="37" s="1"/>
  <c r="L232" i="2"/>
  <c r="L61" i="37" s="1"/>
  <c r="M232" i="2"/>
  <c r="M61" i="37" s="1"/>
  <c r="N232" i="2"/>
  <c r="N61" i="37" s="1"/>
  <c r="O232" i="2"/>
  <c r="O61" i="37" s="1"/>
  <c r="P232" i="2"/>
  <c r="P61" i="37" s="1"/>
  <c r="Q232" i="2"/>
  <c r="Q61" i="37" s="1"/>
  <c r="R232" i="2"/>
  <c r="R61" i="37" s="1"/>
  <c r="S232" i="2"/>
  <c r="S61" i="37" s="1"/>
  <c r="T232" i="2"/>
  <c r="T61" i="37" s="1"/>
  <c r="U232" i="2"/>
  <c r="U61" i="37" s="1"/>
  <c r="V232" i="2"/>
  <c r="V61" i="37" s="1"/>
  <c r="W232" i="2"/>
  <c r="W61" i="37" s="1"/>
  <c r="X232" i="2"/>
  <c r="X61" i="37" s="1"/>
  <c r="Y232" i="2"/>
  <c r="Y61" i="37" s="1"/>
  <c r="Z232" i="2"/>
  <c r="Z61" i="37" s="1"/>
  <c r="AA232" i="2"/>
  <c r="AA61" i="37" s="1"/>
  <c r="AB232" i="2"/>
  <c r="AB61" i="37" s="1"/>
  <c r="AC232" i="2"/>
  <c r="AC61" i="37" s="1"/>
  <c r="AD232" i="2"/>
  <c r="AD61" i="37" s="1"/>
  <c r="AE232" i="2"/>
  <c r="AE61" i="37" s="1"/>
  <c r="AF232" i="2"/>
  <c r="AF61" i="37" s="1"/>
  <c r="AG232" i="2"/>
  <c r="AG61" i="37" s="1"/>
  <c r="AH232" i="2"/>
  <c r="AH61" i="37" s="1"/>
  <c r="E235" i="2"/>
  <c r="E64" i="37" s="1"/>
  <c r="F235" i="2"/>
  <c r="F64" i="37" s="1"/>
  <c r="G235" i="2"/>
  <c r="G64" i="37" s="1"/>
  <c r="H235" i="2"/>
  <c r="H64" i="37" s="1"/>
  <c r="I235" i="2"/>
  <c r="I64" i="37" s="1"/>
  <c r="J235" i="2"/>
  <c r="J64" i="37" s="1"/>
  <c r="K235" i="2"/>
  <c r="K64" i="37" s="1"/>
  <c r="L235" i="2"/>
  <c r="L64" i="37" s="1"/>
  <c r="M235" i="2"/>
  <c r="M64" i="37" s="1"/>
  <c r="N235" i="2"/>
  <c r="N64" i="37" s="1"/>
  <c r="O235" i="2"/>
  <c r="O64" i="37" s="1"/>
  <c r="P235" i="2"/>
  <c r="P64" i="37" s="1"/>
  <c r="Q235" i="2"/>
  <c r="Q64" i="37" s="1"/>
  <c r="R235" i="2"/>
  <c r="R64" i="37" s="1"/>
  <c r="S235" i="2"/>
  <c r="S64" i="37" s="1"/>
  <c r="T235" i="2"/>
  <c r="T64" i="37" s="1"/>
  <c r="U235" i="2"/>
  <c r="U64" i="37" s="1"/>
  <c r="V235" i="2"/>
  <c r="V64" i="37" s="1"/>
  <c r="W235" i="2"/>
  <c r="W64" i="37" s="1"/>
  <c r="X235" i="2"/>
  <c r="X64" i="37" s="1"/>
  <c r="Y235" i="2"/>
  <c r="Y64" i="37" s="1"/>
  <c r="Z235" i="2"/>
  <c r="Z64" i="37" s="1"/>
  <c r="AA235" i="2"/>
  <c r="AA64" i="37" s="1"/>
  <c r="AB235" i="2"/>
  <c r="AB64" i="37" s="1"/>
  <c r="AC235" i="2"/>
  <c r="AC64" i="37" s="1"/>
  <c r="AD235" i="2"/>
  <c r="AD64" i="37" s="1"/>
  <c r="AE235" i="2"/>
  <c r="AE64" i="37" s="1"/>
  <c r="AF235" i="2"/>
  <c r="AF64" i="37" s="1"/>
  <c r="AG235" i="2"/>
  <c r="AG64" i="37" s="1"/>
  <c r="AH235" i="2"/>
  <c r="AH64" i="37" s="1"/>
  <c r="E236" i="2"/>
  <c r="E65" i="37" s="1"/>
  <c r="F236" i="2"/>
  <c r="F65" i="37" s="1"/>
  <c r="G236" i="2"/>
  <c r="G65" i="37" s="1"/>
  <c r="H236" i="2"/>
  <c r="H65" i="37" s="1"/>
  <c r="I236" i="2"/>
  <c r="I65" i="37" s="1"/>
  <c r="J236" i="2"/>
  <c r="J65" i="37" s="1"/>
  <c r="K236" i="2"/>
  <c r="K65" i="37" s="1"/>
  <c r="L236" i="2"/>
  <c r="L65" i="37" s="1"/>
  <c r="M236" i="2"/>
  <c r="M65" i="37" s="1"/>
  <c r="N236" i="2"/>
  <c r="N65" i="37" s="1"/>
  <c r="O236" i="2"/>
  <c r="O65" i="37" s="1"/>
  <c r="P236" i="2"/>
  <c r="P65" i="37" s="1"/>
  <c r="Q236" i="2"/>
  <c r="Q65" i="37" s="1"/>
  <c r="R236" i="2"/>
  <c r="R65" i="37" s="1"/>
  <c r="S236" i="2"/>
  <c r="S65" i="37" s="1"/>
  <c r="T236" i="2"/>
  <c r="T65" i="37" s="1"/>
  <c r="U236" i="2"/>
  <c r="U65" i="37" s="1"/>
  <c r="V236" i="2"/>
  <c r="V65" i="37" s="1"/>
  <c r="W236" i="2"/>
  <c r="W65" i="37" s="1"/>
  <c r="X236" i="2"/>
  <c r="X65" i="37" s="1"/>
  <c r="Y236" i="2"/>
  <c r="Y65" i="37" s="1"/>
  <c r="Z236" i="2"/>
  <c r="Z65" i="37" s="1"/>
  <c r="AA236" i="2"/>
  <c r="AA65" i="37" s="1"/>
  <c r="AB236" i="2"/>
  <c r="AB65" i="37" s="1"/>
  <c r="AC236" i="2"/>
  <c r="AC65" i="37" s="1"/>
  <c r="AD236" i="2"/>
  <c r="AD65" i="37" s="1"/>
  <c r="AE236" i="2"/>
  <c r="AE65" i="37" s="1"/>
  <c r="AF236" i="2"/>
  <c r="AF65" i="37" s="1"/>
  <c r="AG236" i="2"/>
  <c r="AG65" i="37" s="1"/>
  <c r="AH236" i="2"/>
  <c r="AH65" i="37" s="1"/>
  <c r="E237" i="2"/>
  <c r="E66" i="37" s="1"/>
  <c r="F237" i="2"/>
  <c r="F66" i="37" s="1"/>
  <c r="G237" i="2"/>
  <c r="G66" i="37" s="1"/>
  <c r="H237" i="2"/>
  <c r="H66" i="37" s="1"/>
  <c r="I237" i="2"/>
  <c r="I66" i="37" s="1"/>
  <c r="J237" i="2"/>
  <c r="J66" i="37" s="1"/>
  <c r="K237" i="2"/>
  <c r="K66" i="37" s="1"/>
  <c r="L237" i="2"/>
  <c r="L66" i="37" s="1"/>
  <c r="M237" i="2"/>
  <c r="M66" i="37" s="1"/>
  <c r="N237" i="2"/>
  <c r="N66" i="37" s="1"/>
  <c r="O237" i="2"/>
  <c r="O66" i="37" s="1"/>
  <c r="P237" i="2"/>
  <c r="P66" i="37" s="1"/>
  <c r="Q237" i="2"/>
  <c r="Q66" i="37" s="1"/>
  <c r="R237" i="2"/>
  <c r="R66" i="37" s="1"/>
  <c r="S237" i="2"/>
  <c r="S66" i="37" s="1"/>
  <c r="T237" i="2"/>
  <c r="T66" i="37" s="1"/>
  <c r="U237" i="2"/>
  <c r="U66" i="37" s="1"/>
  <c r="V237" i="2"/>
  <c r="V66" i="37" s="1"/>
  <c r="W237" i="2"/>
  <c r="W66" i="37" s="1"/>
  <c r="X237" i="2"/>
  <c r="X66" i="37" s="1"/>
  <c r="Y237" i="2"/>
  <c r="Y66" i="37" s="1"/>
  <c r="Z237" i="2"/>
  <c r="Z66" i="37" s="1"/>
  <c r="AA237" i="2"/>
  <c r="AA66" i="37" s="1"/>
  <c r="AB237" i="2"/>
  <c r="AB66" i="37" s="1"/>
  <c r="AC237" i="2"/>
  <c r="AC66" i="37" s="1"/>
  <c r="AD237" i="2"/>
  <c r="AD66" i="37" s="1"/>
  <c r="AE237" i="2"/>
  <c r="AE66" i="37" s="1"/>
  <c r="AF237" i="2"/>
  <c r="AF66" i="37" s="1"/>
  <c r="AG237" i="2"/>
  <c r="AG66" i="37" s="1"/>
  <c r="AH237" i="2"/>
  <c r="AH66" i="37" s="1"/>
  <c r="E238" i="2"/>
  <c r="E67" i="37" s="1"/>
  <c r="F238" i="2"/>
  <c r="F67" i="37" s="1"/>
  <c r="G238" i="2"/>
  <c r="G67" i="37" s="1"/>
  <c r="H238" i="2"/>
  <c r="H67" i="37" s="1"/>
  <c r="I238" i="2"/>
  <c r="I67" i="37" s="1"/>
  <c r="J238" i="2"/>
  <c r="J67" i="37" s="1"/>
  <c r="K238" i="2"/>
  <c r="K67" i="37" s="1"/>
  <c r="L238" i="2"/>
  <c r="L67" i="37" s="1"/>
  <c r="M238" i="2"/>
  <c r="M67" i="37" s="1"/>
  <c r="N238" i="2"/>
  <c r="N67" i="37" s="1"/>
  <c r="O238" i="2"/>
  <c r="O67" i="37" s="1"/>
  <c r="P238" i="2"/>
  <c r="P67" i="37" s="1"/>
  <c r="Q238" i="2"/>
  <c r="Q67" i="37" s="1"/>
  <c r="R238" i="2"/>
  <c r="R67" i="37" s="1"/>
  <c r="S238" i="2"/>
  <c r="S67" i="37" s="1"/>
  <c r="T238" i="2"/>
  <c r="T67" i="37" s="1"/>
  <c r="U238" i="2"/>
  <c r="U67" i="37" s="1"/>
  <c r="V238" i="2"/>
  <c r="V67" i="37" s="1"/>
  <c r="W238" i="2"/>
  <c r="W67" i="37" s="1"/>
  <c r="X238" i="2"/>
  <c r="X67" i="37" s="1"/>
  <c r="Y238" i="2"/>
  <c r="Y67" i="37" s="1"/>
  <c r="Z238" i="2"/>
  <c r="Z67" i="37" s="1"/>
  <c r="AA238" i="2"/>
  <c r="AA67" i="37" s="1"/>
  <c r="AB238" i="2"/>
  <c r="AB67" i="37" s="1"/>
  <c r="AC238" i="2"/>
  <c r="AC67" i="37" s="1"/>
  <c r="AD238" i="2"/>
  <c r="AD67" i="37" s="1"/>
  <c r="AE238" i="2"/>
  <c r="AE67" i="37" s="1"/>
  <c r="AF238" i="2"/>
  <c r="AF67" i="37" s="1"/>
  <c r="AG238" i="2"/>
  <c r="AG67" i="37" s="1"/>
  <c r="AH238" i="2"/>
  <c r="AH67" i="37" s="1"/>
  <c r="D228" i="2"/>
  <c r="D57" i="37" s="1"/>
  <c r="D229" i="2"/>
  <c r="D58" i="37" s="1"/>
  <c r="D230" i="2"/>
  <c r="D59" i="37" s="1"/>
  <c r="D231" i="2"/>
  <c r="D60" i="37" s="1"/>
  <c r="D232" i="2"/>
  <c r="D61" i="37" s="1"/>
  <c r="D233" i="2"/>
  <c r="D62" i="37" s="1"/>
  <c r="D235" i="2"/>
  <c r="D64" i="37" s="1"/>
  <c r="D236" i="2"/>
  <c r="D65" i="37" s="1"/>
  <c r="D237" i="2"/>
  <c r="D66" i="37" s="1"/>
  <c r="D238" i="2"/>
  <c r="D67" i="37" s="1"/>
  <c r="D227" i="2"/>
  <c r="D56" i="37" s="1"/>
  <c r="E205" i="2"/>
  <c r="F205"/>
  <c r="G205"/>
  <c r="H205"/>
  <c r="I205"/>
  <c r="J205"/>
  <c r="K205"/>
  <c r="L205"/>
  <c r="M205"/>
  <c r="N205"/>
  <c r="O205"/>
  <c r="P205"/>
  <c r="Q205"/>
  <c r="R205"/>
  <c r="S205"/>
  <c r="T205"/>
  <c r="U205"/>
  <c r="V205"/>
  <c r="W205"/>
  <c r="X205"/>
  <c r="Y205"/>
  <c r="Z205"/>
  <c r="AA205"/>
  <c r="AB205"/>
  <c r="AC205"/>
  <c r="AD205"/>
  <c r="AE205"/>
  <c r="AF205"/>
  <c r="AG205"/>
  <c r="AH205"/>
  <c r="E206"/>
  <c r="F206"/>
  <c r="G206"/>
  <c r="H206"/>
  <c r="I206"/>
  <c r="J206"/>
  <c r="K206"/>
  <c r="L206"/>
  <c r="M206"/>
  <c r="N206"/>
  <c r="O206"/>
  <c r="P206"/>
  <c r="Q206"/>
  <c r="R206"/>
  <c r="S206"/>
  <c r="T206"/>
  <c r="U206"/>
  <c r="V206"/>
  <c r="W206"/>
  <c r="X206"/>
  <c r="Y206"/>
  <c r="Z206"/>
  <c r="AA206"/>
  <c r="AB206"/>
  <c r="AC206"/>
  <c r="AD206"/>
  <c r="AE206"/>
  <c r="AF206"/>
  <c r="AG206"/>
  <c r="AH206"/>
  <c r="E207"/>
  <c r="F207"/>
  <c r="G207"/>
  <c r="H207"/>
  <c r="I207"/>
  <c r="J207"/>
  <c r="K207"/>
  <c r="L207"/>
  <c r="M207"/>
  <c r="N207"/>
  <c r="O207"/>
  <c r="P207"/>
  <c r="Q207"/>
  <c r="R207"/>
  <c r="S207"/>
  <c r="T207"/>
  <c r="U207"/>
  <c r="V207"/>
  <c r="W207"/>
  <c r="X207"/>
  <c r="Y207"/>
  <c r="Z207"/>
  <c r="AA207"/>
  <c r="AB207"/>
  <c r="AC207"/>
  <c r="AD207"/>
  <c r="AE207"/>
  <c r="AF207"/>
  <c r="AG207"/>
  <c r="AH207"/>
  <c r="E208"/>
  <c r="F208"/>
  <c r="G208"/>
  <c r="H208"/>
  <c r="I208"/>
  <c r="J208"/>
  <c r="K208"/>
  <c r="L208"/>
  <c r="M208"/>
  <c r="N208"/>
  <c r="O208"/>
  <c r="P208"/>
  <c r="Q208"/>
  <c r="R208"/>
  <c r="S208"/>
  <c r="T208"/>
  <c r="U208"/>
  <c r="V208"/>
  <c r="W208"/>
  <c r="X208"/>
  <c r="Y208"/>
  <c r="Z208"/>
  <c r="AA208"/>
  <c r="AB208"/>
  <c r="AC208"/>
  <c r="AD208"/>
  <c r="AE208"/>
  <c r="AF208"/>
  <c r="AG208"/>
  <c r="AH208"/>
  <c r="E209"/>
  <c r="F209"/>
  <c r="G209"/>
  <c r="H209"/>
  <c r="I209"/>
  <c r="J209"/>
  <c r="K209"/>
  <c r="L209"/>
  <c r="M209"/>
  <c r="N209"/>
  <c r="O209"/>
  <c r="P209"/>
  <c r="Q209"/>
  <c r="R209"/>
  <c r="S209"/>
  <c r="T209"/>
  <c r="U209"/>
  <c r="V209"/>
  <c r="W209"/>
  <c r="X209"/>
  <c r="Y209"/>
  <c r="Z209"/>
  <c r="AA209"/>
  <c r="AB209"/>
  <c r="AC209"/>
  <c r="AD209"/>
  <c r="AE209"/>
  <c r="AF209"/>
  <c r="AG209"/>
  <c r="AH209"/>
  <c r="E210"/>
  <c r="F210"/>
  <c r="G210"/>
  <c r="H210"/>
  <c r="I210"/>
  <c r="J210"/>
  <c r="K210"/>
  <c r="L210"/>
  <c r="M210"/>
  <c r="N210"/>
  <c r="O210"/>
  <c r="P210"/>
  <c r="Q210"/>
  <c r="R210"/>
  <c r="S210"/>
  <c r="T210"/>
  <c r="U210"/>
  <c r="V210"/>
  <c r="W210"/>
  <c r="X210"/>
  <c r="Y210"/>
  <c r="Z210"/>
  <c r="AA210"/>
  <c r="AB210"/>
  <c r="AC210"/>
  <c r="AD210"/>
  <c r="AE210"/>
  <c r="AF210"/>
  <c r="AG210"/>
  <c r="AH210"/>
  <c r="E211"/>
  <c r="F211"/>
  <c r="G211"/>
  <c r="H211"/>
  <c r="I211"/>
  <c r="J211"/>
  <c r="K211"/>
  <c r="L211"/>
  <c r="M211"/>
  <c r="N211"/>
  <c r="O211"/>
  <c r="P211"/>
  <c r="Q211"/>
  <c r="R211"/>
  <c r="S211"/>
  <c r="T211"/>
  <c r="U211"/>
  <c r="V211"/>
  <c r="W211"/>
  <c r="X211"/>
  <c r="Y211"/>
  <c r="Z211"/>
  <c r="AA211"/>
  <c r="AB211"/>
  <c r="AC211"/>
  <c r="AD211"/>
  <c r="AE211"/>
  <c r="AF211"/>
  <c r="AG211"/>
  <c r="AH211"/>
  <c r="E212"/>
  <c r="F212"/>
  <c r="G212"/>
  <c r="H212"/>
  <c r="I212"/>
  <c r="J212"/>
  <c r="K212"/>
  <c r="L212"/>
  <c r="M212"/>
  <c r="N212"/>
  <c r="O212"/>
  <c r="P212"/>
  <c r="Q212"/>
  <c r="R212"/>
  <c r="S212"/>
  <c r="T212"/>
  <c r="U212"/>
  <c r="V212"/>
  <c r="W212"/>
  <c r="X212"/>
  <c r="Y212"/>
  <c r="Z212"/>
  <c r="AA212"/>
  <c r="AB212"/>
  <c r="AC212"/>
  <c r="AD212"/>
  <c r="AE212"/>
  <c r="AF212"/>
  <c r="AG212"/>
  <c r="AH212"/>
  <c r="E213"/>
  <c r="F213"/>
  <c r="G213"/>
  <c r="H213"/>
  <c r="I213"/>
  <c r="J213"/>
  <c r="K213"/>
  <c r="L213"/>
  <c r="M213"/>
  <c r="N213"/>
  <c r="O213"/>
  <c r="P213"/>
  <c r="Q213"/>
  <c r="R213"/>
  <c r="S213"/>
  <c r="T213"/>
  <c r="U213"/>
  <c r="V213"/>
  <c r="W213"/>
  <c r="X213"/>
  <c r="Y213"/>
  <c r="Z213"/>
  <c r="AA213"/>
  <c r="AB213"/>
  <c r="AC213"/>
  <c r="AD213"/>
  <c r="AE213"/>
  <c r="AF213"/>
  <c r="AG213"/>
  <c r="AH213"/>
  <c r="E214"/>
  <c r="F214"/>
  <c r="G214"/>
  <c r="H214"/>
  <c r="I214"/>
  <c r="J214"/>
  <c r="K214"/>
  <c r="L214"/>
  <c r="M214"/>
  <c r="N214"/>
  <c r="O214"/>
  <c r="P214"/>
  <c r="Q214"/>
  <c r="R214"/>
  <c r="S214"/>
  <c r="T214"/>
  <c r="U214"/>
  <c r="V214"/>
  <c r="W214"/>
  <c r="X214"/>
  <c r="Y214"/>
  <c r="Z214"/>
  <c r="AA214"/>
  <c r="AB214"/>
  <c r="AC214"/>
  <c r="AD214"/>
  <c r="AE214"/>
  <c r="AF214"/>
  <c r="AG214"/>
  <c r="AH214"/>
  <c r="E215"/>
  <c r="F215"/>
  <c r="G215"/>
  <c r="H215"/>
  <c r="I215"/>
  <c r="J215"/>
  <c r="K215"/>
  <c r="L215"/>
  <c r="M215"/>
  <c r="N215"/>
  <c r="O215"/>
  <c r="P215"/>
  <c r="Q215"/>
  <c r="R215"/>
  <c r="S215"/>
  <c r="T215"/>
  <c r="U215"/>
  <c r="V215"/>
  <c r="W215"/>
  <c r="X215"/>
  <c r="Y215"/>
  <c r="Z215"/>
  <c r="AA215"/>
  <c r="AB215"/>
  <c r="AC215"/>
  <c r="AD215"/>
  <c r="AE215"/>
  <c r="AF215"/>
  <c r="AG215"/>
  <c r="AH215"/>
  <c r="E216"/>
  <c r="F216"/>
  <c r="G216"/>
  <c r="H216"/>
  <c r="I216"/>
  <c r="J216"/>
  <c r="K216"/>
  <c r="L216"/>
  <c r="M216"/>
  <c r="N216"/>
  <c r="O216"/>
  <c r="P216"/>
  <c r="Q216"/>
  <c r="R216"/>
  <c r="S216"/>
  <c r="T216"/>
  <c r="U216"/>
  <c r="V216"/>
  <c r="W216"/>
  <c r="X216"/>
  <c r="Y216"/>
  <c r="Z216"/>
  <c r="AA216"/>
  <c r="AB216"/>
  <c r="AC216"/>
  <c r="AD216"/>
  <c r="AE216"/>
  <c r="AF216"/>
  <c r="AG216"/>
  <c r="AH216"/>
  <c r="E219"/>
  <c r="F219"/>
  <c r="G219"/>
  <c r="H219"/>
  <c r="I219"/>
  <c r="J219"/>
  <c r="K219"/>
  <c r="L219"/>
  <c r="M219"/>
  <c r="N219"/>
  <c r="O219"/>
  <c r="P219"/>
  <c r="Q219"/>
  <c r="R219"/>
  <c r="S219"/>
  <c r="T219"/>
  <c r="U219"/>
  <c r="V219"/>
  <c r="W219"/>
  <c r="X219"/>
  <c r="Y219"/>
  <c r="Z219"/>
  <c r="AA219"/>
  <c r="AB219"/>
  <c r="AC219"/>
  <c r="AD219"/>
  <c r="AE219"/>
  <c r="AF219"/>
  <c r="AG219"/>
  <c r="AH219"/>
  <c r="D206"/>
  <c r="D207"/>
  <c r="D208"/>
  <c r="D209"/>
  <c r="D210"/>
  <c r="D211"/>
  <c r="D212"/>
  <c r="D213"/>
  <c r="D214"/>
  <c r="D215"/>
  <c r="D216"/>
  <c r="D217"/>
  <c r="D219"/>
  <c r="D205"/>
  <c r="E184"/>
  <c r="F184"/>
  <c r="G184"/>
  <c r="H184"/>
  <c r="I184"/>
  <c r="J184"/>
  <c r="K184"/>
  <c r="L184"/>
  <c r="M184"/>
  <c r="N184"/>
  <c r="O184"/>
  <c r="P184"/>
  <c r="Q184"/>
  <c r="R184"/>
  <c r="S184"/>
  <c r="T184"/>
  <c r="U184"/>
  <c r="V184"/>
  <c r="W184"/>
  <c r="X184"/>
  <c r="Y184"/>
  <c r="Z184"/>
  <c r="AA184"/>
  <c r="AB184"/>
  <c r="AC184"/>
  <c r="AD184"/>
  <c r="AE184"/>
  <c r="AF184"/>
  <c r="AG184"/>
  <c r="AH184"/>
  <c r="E185"/>
  <c r="F185"/>
  <c r="G185"/>
  <c r="H185"/>
  <c r="I185"/>
  <c r="J185"/>
  <c r="K185"/>
  <c r="L185"/>
  <c r="M185"/>
  <c r="N185"/>
  <c r="O185"/>
  <c r="P185"/>
  <c r="Q185"/>
  <c r="R185"/>
  <c r="S185"/>
  <c r="T185"/>
  <c r="U185"/>
  <c r="V185"/>
  <c r="W185"/>
  <c r="X185"/>
  <c r="Y185"/>
  <c r="Z185"/>
  <c r="AA185"/>
  <c r="AB185"/>
  <c r="AC185"/>
  <c r="AD185"/>
  <c r="AE185"/>
  <c r="AF185"/>
  <c r="AG185"/>
  <c r="AH185"/>
  <c r="E186"/>
  <c r="F186"/>
  <c r="G186"/>
  <c r="H186"/>
  <c r="I186"/>
  <c r="J186"/>
  <c r="K186"/>
  <c r="L186"/>
  <c r="M186"/>
  <c r="N186"/>
  <c r="O186"/>
  <c r="P186"/>
  <c r="Q186"/>
  <c r="R186"/>
  <c r="S186"/>
  <c r="T186"/>
  <c r="U186"/>
  <c r="V186"/>
  <c r="W186"/>
  <c r="X186"/>
  <c r="Y186"/>
  <c r="Z186"/>
  <c r="AA186"/>
  <c r="AB186"/>
  <c r="AC186"/>
  <c r="AD186"/>
  <c r="AE186"/>
  <c r="AF186"/>
  <c r="AG186"/>
  <c r="AH186"/>
  <c r="E187"/>
  <c r="F187"/>
  <c r="G187"/>
  <c r="H187"/>
  <c r="I187"/>
  <c r="J187"/>
  <c r="K187"/>
  <c r="L187"/>
  <c r="M187"/>
  <c r="N187"/>
  <c r="O187"/>
  <c r="P187"/>
  <c r="Q187"/>
  <c r="R187"/>
  <c r="S187"/>
  <c r="T187"/>
  <c r="U187"/>
  <c r="V187"/>
  <c r="W187"/>
  <c r="X187"/>
  <c r="Y187"/>
  <c r="Z187"/>
  <c r="AA187"/>
  <c r="AB187"/>
  <c r="AC187"/>
  <c r="AD187"/>
  <c r="AE187"/>
  <c r="AF187"/>
  <c r="AG187"/>
  <c r="AH187"/>
  <c r="E188"/>
  <c r="F188"/>
  <c r="G188"/>
  <c r="H188"/>
  <c r="I188"/>
  <c r="J188"/>
  <c r="K188"/>
  <c r="L188"/>
  <c r="M188"/>
  <c r="N188"/>
  <c r="O188"/>
  <c r="P188"/>
  <c r="Q188"/>
  <c r="R188"/>
  <c r="S188"/>
  <c r="T188"/>
  <c r="U188"/>
  <c r="V188"/>
  <c r="W188"/>
  <c r="X188"/>
  <c r="Y188"/>
  <c r="Z188"/>
  <c r="AA188"/>
  <c r="AB188"/>
  <c r="AC188"/>
  <c r="AD188"/>
  <c r="AE188"/>
  <c r="AF188"/>
  <c r="AG188"/>
  <c r="AH188"/>
  <c r="E189"/>
  <c r="F189"/>
  <c r="G189"/>
  <c r="H189"/>
  <c r="I189"/>
  <c r="J189"/>
  <c r="K189"/>
  <c r="L189"/>
  <c r="M189"/>
  <c r="N189"/>
  <c r="O189"/>
  <c r="P189"/>
  <c r="Q189"/>
  <c r="R189"/>
  <c r="S189"/>
  <c r="T189"/>
  <c r="U189"/>
  <c r="V189"/>
  <c r="W189"/>
  <c r="X189"/>
  <c r="Y189"/>
  <c r="Z189"/>
  <c r="AA189"/>
  <c r="AB189"/>
  <c r="AC189"/>
  <c r="AD189"/>
  <c r="AE189"/>
  <c r="AF189"/>
  <c r="AG189"/>
  <c r="AH189"/>
  <c r="E190"/>
  <c r="F190"/>
  <c r="G190"/>
  <c r="H190"/>
  <c r="I190"/>
  <c r="J190"/>
  <c r="K190"/>
  <c r="L190"/>
  <c r="M190"/>
  <c r="N190"/>
  <c r="O190"/>
  <c r="P190"/>
  <c r="Q190"/>
  <c r="R190"/>
  <c r="S190"/>
  <c r="T190"/>
  <c r="U190"/>
  <c r="V190"/>
  <c r="W190"/>
  <c r="X190"/>
  <c r="Y190"/>
  <c r="Z190"/>
  <c r="AA190"/>
  <c r="AB190"/>
  <c r="AC190"/>
  <c r="AD190"/>
  <c r="AE190"/>
  <c r="AF190"/>
  <c r="AG190"/>
  <c r="AH190"/>
  <c r="E191"/>
  <c r="F191"/>
  <c r="G191"/>
  <c r="H191"/>
  <c r="I191"/>
  <c r="J191"/>
  <c r="K191"/>
  <c r="L191"/>
  <c r="M191"/>
  <c r="N191"/>
  <c r="O191"/>
  <c r="P191"/>
  <c r="Q191"/>
  <c r="R191"/>
  <c r="S191"/>
  <c r="T191"/>
  <c r="U191"/>
  <c r="V191"/>
  <c r="W191"/>
  <c r="X191"/>
  <c r="Y191"/>
  <c r="Z191"/>
  <c r="AA191"/>
  <c r="AB191"/>
  <c r="AC191"/>
  <c r="AD191"/>
  <c r="AE191"/>
  <c r="AF191"/>
  <c r="AG191"/>
  <c r="AH191"/>
  <c r="E192"/>
  <c r="F192"/>
  <c r="G192"/>
  <c r="H192"/>
  <c r="I192"/>
  <c r="J192"/>
  <c r="K192"/>
  <c r="L192"/>
  <c r="M192"/>
  <c r="N192"/>
  <c r="O192"/>
  <c r="P192"/>
  <c r="Q192"/>
  <c r="R192"/>
  <c r="S192"/>
  <c r="T192"/>
  <c r="U192"/>
  <c r="V192"/>
  <c r="W192"/>
  <c r="X192"/>
  <c r="Y192"/>
  <c r="Z192"/>
  <c r="AA192"/>
  <c r="AB192"/>
  <c r="AC192"/>
  <c r="AD192"/>
  <c r="AE192"/>
  <c r="AF192"/>
  <c r="AG192"/>
  <c r="AH192"/>
  <c r="E193"/>
  <c r="F193"/>
  <c r="G193"/>
  <c r="H193"/>
  <c r="I193"/>
  <c r="J193"/>
  <c r="K193"/>
  <c r="L193"/>
  <c r="M193"/>
  <c r="N193"/>
  <c r="O193"/>
  <c r="P193"/>
  <c r="Q193"/>
  <c r="R193"/>
  <c r="S193"/>
  <c r="T193"/>
  <c r="U193"/>
  <c r="V193"/>
  <c r="W193"/>
  <c r="X193"/>
  <c r="Y193"/>
  <c r="Z193"/>
  <c r="AA193"/>
  <c r="AB193"/>
  <c r="AC193"/>
  <c r="AD193"/>
  <c r="AE193"/>
  <c r="AF193"/>
  <c r="AG193"/>
  <c r="AH193"/>
  <c r="E194"/>
  <c r="F194"/>
  <c r="G194"/>
  <c r="H194"/>
  <c r="I194"/>
  <c r="J194"/>
  <c r="K194"/>
  <c r="L194"/>
  <c r="M194"/>
  <c r="N194"/>
  <c r="O194"/>
  <c r="P194"/>
  <c r="Q194"/>
  <c r="R194"/>
  <c r="S194"/>
  <c r="T194"/>
  <c r="U194"/>
  <c r="V194"/>
  <c r="W194"/>
  <c r="X194"/>
  <c r="Y194"/>
  <c r="Z194"/>
  <c r="AA194"/>
  <c r="AB194"/>
  <c r="AC194"/>
  <c r="AD194"/>
  <c r="AE194"/>
  <c r="AF194"/>
  <c r="AG194"/>
  <c r="AH194"/>
  <c r="E195"/>
  <c r="F195"/>
  <c r="G195"/>
  <c r="H195"/>
  <c r="I195"/>
  <c r="J195"/>
  <c r="K195"/>
  <c r="L195"/>
  <c r="M195"/>
  <c r="N195"/>
  <c r="O195"/>
  <c r="P195"/>
  <c r="Q195"/>
  <c r="R195"/>
  <c r="S195"/>
  <c r="T195"/>
  <c r="U195"/>
  <c r="V195"/>
  <c r="W195"/>
  <c r="X195"/>
  <c r="Y195"/>
  <c r="Z195"/>
  <c r="AA195"/>
  <c r="AB195"/>
  <c r="AC195"/>
  <c r="AD195"/>
  <c r="AE195"/>
  <c r="AF195"/>
  <c r="AG195"/>
  <c r="AH195"/>
  <c r="E196"/>
  <c r="F196"/>
  <c r="G196"/>
  <c r="H196"/>
  <c r="I196"/>
  <c r="J196"/>
  <c r="K196"/>
  <c r="L196"/>
  <c r="M196"/>
  <c r="N196"/>
  <c r="O196"/>
  <c r="P196"/>
  <c r="Q196"/>
  <c r="R196"/>
  <c r="S196"/>
  <c r="T196"/>
  <c r="U196"/>
  <c r="V196"/>
  <c r="W196"/>
  <c r="X196"/>
  <c r="Y196"/>
  <c r="Z196"/>
  <c r="AA196"/>
  <c r="AB196"/>
  <c r="AC196"/>
  <c r="AD196"/>
  <c r="AE196"/>
  <c r="AF196"/>
  <c r="AG196"/>
  <c r="AH196"/>
  <c r="E199"/>
  <c r="F199"/>
  <c r="G199"/>
  <c r="H199"/>
  <c r="I199"/>
  <c r="J199"/>
  <c r="K199"/>
  <c r="L199"/>
  <c r="M199"/>
  <c r="N199"/>
  <c r="O199"/>
  <c r="P199"/>
  <c r="Q199"/>
  <c r="R199"/>
  <c r="S199"/>
  <c r="T199"/>
  <c r="U199"/>
  <c r="V199"/>
  <c r="W199"/>
  <c r="X199"/>
  <c r="Y199"/>
  <c r="Z199"/>
  <c r="AA199"/>
  <c r="AB199"/>
  <c r="AC199"/>
  <c r="AD199"/>
  <c r="AE199"/>
  <c r="AF199"/>
  <c r="AG199"/>
  <c r="AH199"/>
  <c r="D185"/>
  <c r="D186"/>
  <c r="D187"/>
  <c r="D188"/>
  <c r="D189"/>
  <c r="D190"/>
  <c r="D191"/>
  <c r="D192"/>
  <c r="D193"/>
  <c r="D194"/>
  <c r="D195"/>
  <c r="D196"/>
  <c r="D197"/>
  <c r="D199"/>
  <c r="D184"/>
  <c r="E172"/>
  <c r="F172"/>
  <c r="G172"/>
  <c r="H172"/>
  <c r="I172"/>
  <c r="J172"/>
  <c r="K172"/>
  <c r="L172"/>
  <c r="M172"/>
  <c r="N172"/>
  <c r="O172"/>
  <c r="P172"/>
  <c r="Q172"/>
  <c r="R172"/>
  <c r="S172"/>
  <c r="T172"/>
  <c r="U172"/>
  <c r="V172"/>
  <c r="W172"/>
  <c r="X172"/>
  <c r="Y172"/>
  <c r="Z172"/>
  <c r="AA172"/>
  <c r="AB172"/>
  <c r="AC172"/>
  <c r="AD172"/>
  <c r="AE172"/>
  <c r="AF172"/>
  <c r="AG172"/>
  <c r="AH172"/>
  <c r="E173"/>
  <c r="F173"/>
  <c r="G173"/>
  <c r="H173"/>
  <c r="I173"/>
  <c r="J173"/>
  <c r="K173"/>
  <c r="L173"/>
  <c r="M173"/>
  <c r="N173"/>
  <c r="O173"/>
  <c r="P173"/>
  <c r="Q173"/>
  <c r="R173"/>
  <c r="S173"/>
  <c r="T173"/>
  <c r="U173"/>
  <c r="V173"/>
  <c r="W173"/>
  <c r="X173"/>
  <c r="Y173"/>
  <c r="Z173"/>
  <c r="AA173"/>
  <c r="AB173"/>
  <c r="AC173"/>
  <c r="AD173"/>
  <c r="AE173"/>
  <c r="AF173"/>
  <c r="AG173"/>
  <c r="AH173"/>
  <c r="E174"/>
  <c r="F174"/>
  <c r="G174"/>
  <c r="H174"/>
  <c r="I174"/>
  <c r="J174"/>
  <c r="K174"/>
  <c r="L174"/>
  <c r="M174"/>
  <c r="N174"/>
  <c r="O174"/>
  <c r="P174"/>
  <c r="Q174"/>
  <c r="R174"/>
  <c r="S174"/>
  <c r="T174"/>
  <c r="U174"/>
  <c r="V174"/>
  <c r="W174"/>
  <c r="X174"/>
  <c r="Y174"/>
  <c r="Z174"/>
  <c r="AA174"/>
  <c r="AB174"/>
  <c r="AC174"/>
  <c r="AD174"/>
  <c r="AE174"/>
  <c r="AF174"/>
  <c r="AG174"/>
  <c r="AH174"/>
  <c r="E175"/>
  <c r="F175"/>
  <c r="G175"/>
  <c r="H175"/>
  <c r="I175"/>
  <c r="J175"/>
  <c r="K175"/>
  <c r="L175"/>
  <c r="M175"/>
  <c r="N175"/>
  <c r="O175"/>
  <c r="P175"/>
  <c r="Q175"/>
  <c r="R175"/>
  <c r="S175"/>
  <c r="T175"/>
  <c r="U175"/>
  <c r="V175"/>
  <c r="W175"/>
  <c r="X175"/>
  <c r="Y175"/>
  <c r="Z175"/>
  <c r="AA175"/>
  <c r="AB175"/>
  <c r="AC175"/>
  <c r="AD175"/>
  <c r="AE175"/>
  <c r="AF175"/>
  <c r="AG175"/>
  <c r="AH175"/>
  <c r="D173"/>
  <c r="D174"/>
  <c r="D175"/>
  <c r="D172"/>
  <c r="E164"/>
  <c r="F164"/>
  <c r="G164"/>
  <c r="H164"/>
  <c r="I164"/>
  <c r="J164"/>
  <c r="K164"/>
  <c r="L164"/>
  <c r="M164"/>
  <c r="N164"/>
  <c r="O164"/>
  <c r="P164"/>
  <c r="Q164"/>
  <c r="R164"/>
  <c r="S164"/>
  <c r="T164"/>
  <c r="U164"/>
  <c r="V164"/>
  <c r="W164"/>
  <c r="X164"/>
  <c r="Y164"/>
  <c r="Z164"/>
  <c r="AA164"/>
  <c r="AB164"/>
  <c r="AC164"/>
  <c r="AD164"/>
  <c r="AE164"/>
  <c r="AF164"/>
  <c r="AG164"/>
  <c r="AH164"/>
  <c r="E165"/>
  <c r="F165"/>
  <c r="G165"/>
  <c r="H165"/>
  <c r="I165"/>
  <c r="J165"/>
  <c r="K165"/>
  <c r="L165"/>
  <c r="M165"/>
  <c r="N165"/>
  <c r="O165"/>
  <c r="P165"/>
  <c r="Q165"/>
  <c r="R165"/>
  <c r="S165"/>
  <c r="T165"/>
  <c r="U165"/>
  <c r="V165"/>
  <c r="W165"/>
  <c r="X165"/>
  <c r="Y165"/>
  <c r="Z165"/>
  <c r="AA165"/>
  <c r="AB165"/>
  <c r="AC165"/>
  <c r="AD165"/>
  <c r="AE165"/>
  <c r="AF165"/>
  <c r="AG165"/>
  <c r="AH165"/>
  <c r="E166"/>
  <c r="F166"/>
  <c r="G166"/>
  <c r="H166"/>
  <c r="I166"/>
  <c r="J166"/>
  <c r="K166"/>
  <c r="L166"/>
  <c r="M166"/>
  <c r="N166"/>
  <c r="O166"/>
  <c r="P166"/>
  <c r="Q166"/>
  <c r="R166"/>
  <c r="S166"/>
  <c r="T166"/>
  <c r="U166"/>
  <c r="V166"/>
  <c r="W166"/>
  <c r="X166"/>
  <c r="Y166"/>
  <c r="Z166"/>
  <c r="AA166"/>
  <c r="AB166"/>
  <c r="AC166"/>
  <c r="AD166"/>
  <c r="AE166"/>
  <c r="AF166"/>
  <c r="AG166"/>
  <c r="AH166"/>
  <c r="E167"/>
  <c r="F167"/>
  <c r="G167"/>
  <c r="H167"/>
  <c r="I167"/>
  <c r="J167"/>
  <c r="K167"/>
  <c r="L167"/>
  <c r="M167"/>
  <c r="N167"/>
  <c r="O167"/>
  <c r="P167"/>
  <c r="Q167"/>
  <c r="R167"/>
  <c r="S167"/>
  <c r="T167"/>
  <c r="U167"/>
  <c r="V167"/>
  <c r="W167"/>
  <c r="X167"/>
  <c r="Y167"/>
  <c r="Z167"/>
  <c r="AA167"/>
  <c r="AB167"/>
  <c r="AC167"/>
  <c r="AD167"/>
  <c r="AE167"/>
  <c r="AF167"/>
  <c r="AG167"/>
  <c r="AH167"/>
  <c r="D165"/>
  <c r="D166"/>
  <c r="D167"/>
  <c r="D164"/>
  <c r="E144"/>
  <c r="F144"/>
  <c r="G144"/>
  <c r="H144"/>
  <c r="I144"/>
  <c r="J144"/>
  <c r="K144"/>
  <c r="L144"/>
  <c r="M144"/>
  <c r="N144"/>
  <c r="O144"/>
  <c r="P144"/>
  <c r="Q144"/>
  <c r="R144"/>
  <c r="S144"/>
  <c r="T144"/>
  <c r="U144"/>
  <c r="V144"/>
  <c r="W144"/>
  <c r="X144"/>
  <c r="Y144"/>
  <c r="Z144"/>
  <c r="AA144"/>
  <c r="AB144"/>
  <c r="AC144"/>
  <c r="AD144"/>
  <c r="AE144"/>
  <c r="AF144"/>
  <c r="AG144"/>
  <c r="AH144"/>
  <c r="E145"/>
  <c r="F145"/>
  <c r="G145"/>
  <c r="H145"/>
  <c r="I145"/>
  <c r="J145"/>
  <c r="K145"/>
  <c r="L145"/>
  <c r="M145"/>
  <c r="N145"/>
  <c r="O145"/>
  <c r="P145"/>
  <c r="Q145"/>
  <c r="R145"/>
  <c r="S145"/>
  <c r="T145"/>
  <c r="U145"/>
  <c r="V145"/>
  <c r="W145"/>
  <c r="X145"/>
  <c r="Y145"/>
  <c r="Z145"/>
  <c r="AA145"/>
  <c r="AB145"/>
  <c r="AC145"/>
  <c r="AD145"/>
  <c r="AE145"/>
  <c r="AF145"/>
  <c r="AG145"/>
  <c r="AH145"/>
  <c r="E146"/>
  <c r="F146"/>
  <c r="G146"/>
  <c r="H146"/>
  <c r="I146"/>
  <c r="J146"/>
  <c r="K146"/>
  <c r="L146"/>
  <c r="M146"/>
  <c r="N146"/>
  <c r="O146"/>
  <c r="P146"/>
  <c r="Q146"/>
  <c r="R146"/>
  <c r="S146"/>
  <c r="T146"/>
  <c r="U146"/>
  <c r="V146"/>
  <c r="W146"/>
  <c r="X146"/>
  <c r="Y146"/>
  <c r="Z146"/>
  <c r="AA146"/>
  <c r="AB146"/>
  <c r="AC146"/>
  <c r="AD146"/>
  <c r="AE146"/>
  <c r="AF146"/>
  <c r="AG146"/>
  <c r="AH146"/>
  <c r="E147"/>
  <c r="F147"/>
  <c r="G147"/>
  <c r="H147"/>
  <c r="I147"/>
  <c r="J147"/>
  <c r="K147"/>
  <c r="L147"/>
  <c r="M147"/>
  <c r="N147"/>
  <c r="O147"/>
  <c r="P147"/>
  <c r="Q147"/>
  <c r="R147"/>
  <c r="S147"/>
  <c r="T147"/>
  <c r="U147"/>
  <c r="V147"/>
  <c r="W147"/>
  <c r="X147"/>
  <c r="Y147"/>
  <c r="Z147"/>
  <c r="AA147"/>
  <c r="AB147"/>
  <c r="AC147"/>
  <c r="AD147"/>
  <c r="AE147"/>
  <c r="AF147"/>
  <c r="AG147"/>
  <c r="AH147"/>
  <c r="E148"/>
  <c r="F148"/>
  <c r="G148"/>
  <c r="H148"/>
  <c r="I148"/>
  <c r="J148"/>
  <c r="K148"/>
  <c r="L148"/>
  <c r="M148"/>
  <c r="N148"/>
  <c r="O148"/>
  <c r="P148"/>
  <c r="Q148"/>
  <c r="R148"/>
  <c r="S148"/>
  <c r="T148"/>
  <c r="U148"/>
  <c r="V148"/>
  <c r="W148"/>
  <c r="X148"/>
  <c r="Y148"/>
  <c r="Z148"/>
  <c r="AA148"/>
  <c r="AB148"/>
  <c r="AC148"/>
  <c r="AD148"/>
  <c r="AE148"/>
  <c r="AF148"/>
  <c r="AG148"/>
  <c r="AH148"/>
  <c r="E149"/>
  <c r="F149"/>
  <c r="G149"/>
  <c r="H149"/>
  <c r="I149"/>
  <c r="J149"/>
  <c r="K149"/>
  <c r="L149"/>
  <c r="M149"/>
  <c r="N149"/>
  <c r="O149"/>
  <c r="P149"/>
  <c r="Q149"/>
  <c r="R149"/>
  <c r="S149"/>
  <c r="T149"/>
  <c r="U149"/>
  <c r="V149"/>
  <c r="W149"/>
  <c r="X149"/>
  <c r="Y149"/>
  <c r="Z149"/>
  <c r="AA149"/>
  <c r="AB149"/>
  <c r="AC149"/>
  <c r="AD149"/>
  <c r="AE149"/>
  <c r="AF149"/>
  <c r="AG149"/>
  <c r="AH149"/>
  <c r="E150"/>
  <c r="F150"/>
  <c r="G150"/>
  <c r="H150"/>
  <c r="I150"/>
  <c r="J150"/>
  <c r="K150"/>
  <c r="L150"/>
  <c r="M150"/>
  <c r="N150"/>
  <c r="O150"/>
  <c r="P150"/>
  <c r="Q150"/>
  <c r="R150"/>
  <c r="S150"/>
  <c r="T150"/>
  <c r="U150"/>
  <c r="V150"/>
  <c r="W150"/>
  <c r="X150"/>
  <c r="Y150"/>
  <c r="Z150"/>
  <c r="AA150"/>
  <c r="AB150"/>
  <c r="AC150"/>
  <c r="AD150"/>
  <c r="AE150"/>
  <c r="AF150"/>
  <c r="AG150"/>
  <c r="AH150"/>
  <c r="E151"/>
  <c r="F151"/>
  <c r="G151"/>
  <c r="H151"/>
  <c r="I151"/>
  <c r="J151"/>
  <c r="K151"/>
  <c r="L151"/>
  <c r="M151"/>
  <c r="N151"/>
  <c r="O151"/>
  <c r="P151"/>
  <c r="Q151"/>
  <c r="R151"/>
  <c r="S151"/>
  <c r="T151"/>
  <c r="U151"/>
  <c r="V151"/>
  <c r="W151"/>
  <c r="X151"/>
  <c r="Y151"/>
  <c r="Z151"/>
  <c r="AA151"/>
  <c r="AB151"/>
  <c r="AC151"/>
  <c r="AD151"/>
  <c r="AE151"/>
  <c r="AF151"/>
  <c r="AG151"/>
  <c r="AH151"/>
  <c r="E152"/>
  <c r="F152"/>
  <c r="G152"/>
  <c r="H152"/>
  <c r="I152"/>
  <c r="J152"/>
  <c r="K152"/>
  <c r="L152"/>
  <c r="M152"/>
  <c r="N152"/>
  <c r="O152"/>
  <c r="P152"/>
  <c r="Q152"/>
  <c r="R152"/>
  <c r="S152"/>
  <c r="T152"/>
  <c r="U152"/>
  <c r="V152"/>
  <c r="W152"/>
  <c r="X152"/>
  <c r="Y152"/>
  <c r="Z152"/>
  <c r="AA152"/>
  <c r="AB152"/>
  <c r="AC152"/>
  <c r="AD152"/>
  <c r="AE152"/>
  <c r="AF152"/>
  <c r="AG152"/>
  <c r="AH152"/>
  <c r="E153"/>
  <c r="F153"/>
  <c r="G153"/>
  <c r="H153"/>
  <c r="I153"/>
  <c r="J153"/>
  <c r="K153"/>
  <c r="L153"/>
  <c r="M153"/>
  <c r="N153"/>
  <c r="O153"/>
  <c r="P153"/>
  <c r="Q153"/>
  <c r="R153"/>
  <c r="S153"/>
  <c r="T153"/>
  <c r="U153"/>
  <c r="V153"/>
  <c r="W153"/>
  <c r="X153"/>
  <c r="Y153"/>
  <c r="Z153"/>
  <c r="AA153"/>
  <c r="AB153"/>
  <c r="AC153"/>
  <c r="AD153"/>
  <c r="AE153"/>
  <c r="AF153"/>
  <c r="AG153"/>
  <c r="AH153"/>
  <c r="E154"/>
  <c r="F154"/>
  <c r="G154"/>
  <c r="H154"/>
  <c r="I154"/>
  <c r="J154"/>
  <c r="K154"/>
  <c r="L154"/>
  <c r="M154"/>
  <c r="N154"/>
  <c r="O154"/>
  <c r="P154"/>
  <c r="Q154"/>
  <c r="R154"/>
  <c r="S154"/>
  <c r="T154"/>
  <c r="U154"/>
  <c r="V154"/>
  <c r="W154"/>
  <c r="X154"/>
  <c r="Y154"/>
  <c r="Z154"/>
  <c r="AA154"/>
  <c r="AB154"/>
  <c r="AC154"/>
  <c r="AD154"/>
  <c r="AE154"/>
  <c r="AF154"/>
  <c r="AG154"/>
  <c r="AH154"/>
  <c r="E155"/>
  <c r="F155"/>
  <c r="G155"/>
  <c r="H155"/>
  <c r="I155"/>
  <c r="J155"/>
  <c r="K155"/>
  <c r="L155"/>
  <c r="M155"/>
  <c r="N155"/>
  <c r="O155"/>
  <c r="P155"/>
  <c r="Q155"/>
  <c r="R155"/>
  <c r="S155"/>
  <c r="T155"/>
  <c r="U155"/>
  <c r="V155"/>
  <c r="W155"/>
  <c r="X155"/>
  <c r="Y155"/>
  <c r="Z155"/>
  <c r="AA155"/>
  <c r="AB155"/>
  <c r="AC155"/>
  <c r="AD155"/>
  <c r="AE155"/>
  <c r="AF155"/>
  <c r="AG155"/>
  <c r="AH155"/>
  <c r="D145"/>
  <c r="D146"/>
  <c r="D147"/>
  <c r="D148"/>
  <c r="D149"/>
  <c r="D150"/>
  <c r="D151"/>
  <c r="D152"/>
  <c r="D153"/>
  <c r="D154"/>
  <c r="D155"/>
  <c r="D144"/>
  <c r="E126"/>
  <c r="F126"/>
  <c r="G126"/>
  <c r="H126"/>
  <c r="I126"/>
  <c r="J126"/>
  <c r="K126"/>
  <c r="L126"/>
  <c r="M126"/>
  <c r="N126"/>
  <c r="O126"/>
  <c r="P126"/>
  <c r="Q126"/>
  <c r="R126"/>
  <c r="S126"/>
  <c r="T126"/>
  <c r="U126"/>
  <c r="V126"/>
  <c r="W126"/>
  <c r="X126"/>
  <c r="Y126"/>
  <c r="Z126"/>
  <c r="AA126"/>
  <c r="AB126"/>
  <c r="AC126"/>
  <c r="AD126"/>
  <c r="AE126"/>
  <c r="AF126"/>
  <c r="AG126"/>
  <c r="AH126"/>
  <c r="E127"/>
  <c r="F127"/>
  <c r="G127"/>
  <c r="H127"/>
  <c r="I127"/>
  <c r="J127"/>
  <c r="K127"/>
  <c r="L127"/>
  <c r="M127"/>
  <c r="N127"/>
  <c r="O127"/>
  <c r="P127"/>
  <c r="Q127"/>
  <c r="R127"/>
  <c r="S127"/>
  <c r="T127"/>
  <c r="U127"/>
  <c r="V127"/>
  <c r="W127"/>
  <c r="X127"/>
  <c r="Y127"/>
  <c r="Z127"/>
  <c r="AA127"/>
  <c r="AB127"/>
  <c r="AC127"/>
  <c r="AD127"/>
  <c r="AE127"/>
  <c r="AF127"/>
  <c r="AG127"/>
  <c r="AH127"/>
  <c r="E128"/>
  <c r="F128"/>
  <c r="G128"/>
  <c r="H128"/>
  <c r="I128"/>
  <c r="J128"/>
  <c r="K128"/>
  <c r="L128"/>
  <c r="M128"/>
  <c r="N128"/>
  <c r="O128"/>
  <c r="P128"/>
  <c r="Q128"/>
  <c r="R128"/>
  <c r="S128"/>
  <c r="T128"/>
  <c r="U128"/>
  <c r="V128"/>
  <c r="W128"/>
  <c r="X128"/>
  <c r="Y128"/>
  <c r="Z128"/>
  <c r="AA128"/>
  <c r="AB128"/>
  <c r="AC128"/>
  <c r="AD128"/>
  <c r="AE128"/>
  <c r="AF128"/>
  <c r="AG128"/>
  <c r="AH128"/>
  <c r="E129"/>
  <c r="F129"/>
  <c r="G129"/>
  <c r="H129"/>
  <c r="I129"/>
  <c r="J129"/>
  <c r="K129"/>
  <c r="L129"/>
  <c r="M129"/>
  <c r="N129"/>
  <c r="O129"/>
  <c r="P129"/>
  <c r="Q129"/>
  <c r="R129"/>
  <c r="S129"/>
  <c r="T129"/>
  <c r="U129"/>
  <c r="V129"/>
  <c r="W129"/>
  <c r="X129"/>
  <c r="Y129"/>
  <c r="Z129"/>
  <c r="AA129"/>
  <c r="AB129"/>
  <c r="AC129"/>
  <c r="AD129"/>
  <c r="AE129"/>
  <c r="AF129"/>
  <c r="AG129"/>
  <c r="AH129"/>
  <c r="E130"/>
  <c r="F130"/>
  <c r="G130"/>
  <c r="H130"/>
  <c r="I130"/>
  <c r="J130"/>
  <c r="K130"/>
  <c r="L130"/>
  <c r="M130"/>
  <c r="N130"/>
  <c r="O130"/>
  <c r="P130"/>
  <c r="Q130"/>
  <c r="R130"/>
  <c r="S130"/>
  <c r="T130"/>
  <c r="U130"/>
  <c r="V130"/>
  <c r="W130"/>
  <c r="X130"/>
  <c r="Y130"/>
  <c r="Z130"/>
  <c r="AA130"/>
  <c r="AB130"/>
  <c r="AC130"/>
  <c r="AD130"/>
  <c r="AE130"/>
  <c r="AF130"/>
  <c r="AG130"/>
  <c r="AH130"/>
  <c r="E131"/>
  <c r="F131"/>
  <c r="G131"/>
  <c r="H131"/>
  <c r="I131"/>
  <c r="J131"/>
  <c r="K131"/>
  <c r="L131"/>
  <c r="M131"/>
  <c r="N131"/>
  <c r="O131"/>
  <c r="P131"/>
  <c r="Q131"/>
  <c r="R131"/>
  <c r="S131"/>
  <c r="T131"/>
  <c r="U131"/>
  <c r="V131"/>
  <c r="W131"/>
  <c r="X131"/>
  <c r="Y131"/>
  <c r="Z131"/>
  <c r="AA131"/>
  <c r="AB131"/>
  <c r="AC131"/>
  <c r="AD131"/>
  <c r="AE131"/>
  <c r="AF131"/>
  <c r="AG131"/>
  <c r="AH131"/>
  <c r="E132"/>
  <c r="F132"/>
  <c r="G132"/>
  <c r="H132"/>
  <c r="I132"/>
  <c r="J132"/>
  <c r="K132"/>
  <c r="L132"/>
  <c r="M132"/>
  <c r="N132"/>
  <c r="O132"/>
  <c r="P132"/>
  <c r="Q132"/>
  <c r="R132"/>
  <c r="S132"/>
  <c r="T132"/>
  <c r="U132"/>
  <c r="V132"/>
  <c r="W132"/>
  <c r="X132"/>
  <c r="Y132"/>
  <c r="Z132"/>
  <c r="AA132"/>
  <c r="AB132"/>
  <c r="AC132"/>
  <c r="AD132"/>
  <c r="AE132"/>
  <c r="AF132"/>
  <c r="AG132"/>
  <c r="AH132"/>
  <c r="E133"/>
  <c r="F133"/>
  <c r="G133"/>
  <c r="H133"/>
  <c r="I133"/>
  <c r="J133"/>
  <c r="K133"/>
  <c r="L133"/>
  <c r="M133"/>
  <c r="N133"/>
  <c r="O133"/>
  <c r="P133"/>
  <c r="Q133"/>
  <c r="R133"/>
  <c r="S133"/>
  <c r="T133"/>
  <c r="U133"/>
  <c r="V133"/>
  <c r="W133"/>
  <c r="X133"/>
  <c r="Y133"/>
  <c r="Z133"/>
  <c r="AA133"/>
  <c r="AB133"/>
  <c r="AC133"/>
  <c r="AD133"/>
  <c r="AE133"/>
  <c r="AF133"/>
  <c r="AG133"/>
  <c r="AH133"/>
  <c r="E134"/>
  <c r="F134"/>
  <c r="G134"/>
  <c r="H134"/>
  <c r="I134"/>
  <c r="J134"/>
  <c r="K134"/>
  <c r="L134"/>
  <c r="M134"/>
  <c r="N134"/>
  <c r="O134"/>
  <c r="P134"/>
  <c r="Q134"/>
  <c r="R134"/>
  <c r="S134"/>
  <c r="T134"/>
  <c r="U134"/>
  <c r="V134"/>
  <c r="W134"/>
  <c r="X134"/>
  <c r="Y134"/>
  <c r="Z134"/>
  <c r="AA134"/>
  <c r="AB134"/>
  <c r="AC134"/>
  <c r="AD134"/>
  <c r="AE134"/>
  <c r="AF134"/>
  <c r="AG134"/>
  <c r="AH134"/>
  <c r="E135"/>
  <c r="F135"/>
  <c r="G135"/>
  <c r="H135"/>
  <c r="I135"/>
  <c r="J135"/>
  <c r="K135"/>
  <c r="L135"/>
  <c r="M135"/>
  <c r="N135"/>
  <c r="O135"/>
  <c r="P135"/>
  <c r="Q135"/>
  <c r="R135"/>
  <c r="S135"/>
  <c r="T135"/>
  <c r="U135"/>
  <c r="V135"/>
  <c r="W135"/>
  <c r="X135"/>
  <c r="Y135"/>
  <c r="Z135"/>
  <c r="AA135"/>
  <c r="AB135"/>
  <c r="AC135"/>
  <c r="AD135"/>
  <c r="AE135"/>
  <c r="AF135"/>
  <c r="AG135"/>
  <c r="AH135"/>
  <c r="E136"/>
  <c r="F136"/>
  <c r="G136"/>
  <c r="H136"/>
  <c r="I136"/>
  <c r="J136"/>
  <c r="K136"/>
  <c r="L136"/>
  <c r="M136"/>
  <c r="N136"/>
  <c r="O136"/>
  <c r="P136"/>
  <c r="Q136"/>
  <c r="R136"/>
  <c r="S136"/>
  <c r="T136"/>
  <c r="U136"/>
  <c r="V136"/>
  <c r="W136"/>
  <c r="X136"/>
  <c r="Y136"/>
  <c r="Z136"/>
  <c r="AA136"/>
  <c r="AB136"/>
  <c r="AC136"/>
  <c r="AD136"/>
  <c r="AE136"/>
  <c r="AF136"/>
  <c r="AG136"/>
  <c r="AH136"/>
  <c r="E137"/>
  <c r="F137"/>
  <c r="G137"/>
  <c r="H137"/>
  <c r="I137"/>
  <c r="J137"/>
  <c r="K137"/>
  <c r="L137"/>
  <c r="M137"/>
  <c r="N137"/>
  <c r="O137"/>
  <c r="P137"/>
  <c r="Q137"/>
  <c r="R137"/>
  <c r="S137"/>
  <c r="T137"/>
  <c r="U137"/>
  <c r="V137"/>
  <c r="W137"/>
  <c r="X137"/>
  <c r="Y137"/>
  <c r="Z137"/>
  <c r="AA137"/>
  <c r="AB137"/>
  <c r="AC137"/>
  <c r="AD137"/>
  <c r="AE137"/>
  <c r="AF137"/>
  <c r="AG137"/>
  <c r="AH137"/>
  <c r="E138"/>
  <c r="F138"/>
  <c r="G138"/>
  <c r="H138"/>
  <c r="I138"/>
  <c r="J138"/>
  <c r="K138"/>
  <c r="L138"/>
  <c r="M138"/>
  <c r="N138"/>
  <c r="O138"/>
  <c r="P138"/>
  <c r="Q138"/>
  <c r="R138"/>
  <c r="S138"/>
  <c r="T138"/>
  <c r="U138"/>
  <c r="V138"/>
  <c r="W138"/>
  <c r="X138"/>
  <c r="Y138"/>
  <c r="Z138"/>
  <c r="AA138"/>
  <c r="AB138"/>
  <c r="AC138"/>
  <c r="AD138"/>
  <c r="AE138"/>
  <c r="AF138"/>
  <c r="AG138"/>
  <c r="AH138"/>
  <c r="D127"/>
  <c r="D128"/>
  <c r="D129"/>
  <c r="D130"/>
  <c r="D131"/>
  <c r="D132"/>
  <c r="D133"/>
  <c r="D134"/>
  <c r="D135"/>
  <c r="D136"/>
  <c r="D137"/>
  <c r="D138"/>
  <c r="D126"/>
  <c r="E112"/>
  <c r="F112"/>
  <c r="G112"/>
  <c r="H112"/>
  <c r="I112"/>
  <c r="J112"/>
  <c r="K112"/>
  <c r="L112"/>
  <c r="M112"/>
  <c r="N112"/>
  <c r="O112"/>
  <c r="P112"/>
  <c r="Q112"/>
  <c r="R112"/>
  <c r="S112"/>
  <c r="T112"/>
  <c r="U112"/>
  <c r="V112"/>
  <c r="W112"/>
  <c r="X112"/>
  <c r="Y112"/>
  <c r="Z112"/>
  <c r="AA112"/>
  <c r="AB112"/>
  <c r="AC112"/>
  <c r="AD112"/>
  <c r="AE112"/>
  <c r="AF112"/>
  <c r="AG112"/>
  <c r="AH112"/>
  <c r="E113"/>
  <c r="F113"/>
  <c r="G113"/>
  <c r="H113"/>
  <c r="I113"/>
  <c r="J113"/>
  <c r="K113"/>
  <c r="L113"/>
  <c r="M113"/>
  <c r="N113"/>
  <c r="O113"/>
  <c r="P113"/>
  <c r="Q113"/>
  <c r="R113"/>
  <c r="S113"/>
  <c r="T113"/>
  <c r="U113"/>
  <c r="V113"/>
  <c r="W113"/>
  <c r="X113"/>
  <c r="Y113"/>
  <c r="Z113"/>
  <c r="AA113"/>
  <c r="AB113"/>
  <c r="AC113"/>
  <c r="AD113"/>
  <c r="AE113"/>
  <c r="AF113"/>
  <c r="AG113"/>
  <c r="AH113"/>
  <c r="E114"/>
  <c r="F114"/>
  <c r="G114"/>
  <c r="H114"/>
  <c r="I114"/>
  <c r="J114"/>
  <c r="K114"/>
  <c r="L114"/>
  <c r="M114"/>
  <c r="N114"/>
  <c r="O114"/>
  <c r="P114"/>
  <c r="Q114"/>
  <c r="R114"/>
  <c r="S114"/>
  <c r="T114"/>
  <c r="U114"/>
  <c r="V114"/>
  <c r="W114"/>
  <c r="X114"/>
  <c r="Y114"/>
  <c r="Z114"/>
  <c r="AA114"/>
  <c r="AB114"/>
  <c r="AC114"/>
  <c r="AD114"/>
  <c r="AE114"/>
  <c r="AF114"/>
  <c r="AG114"/>
  <c r="AH114"/>
  <c r="E115"/>
  <c r="F115"/>
  <c r="G115"/>
  <c r="H115"/>
  <c r="I115"/>
  <c r="J115"/>
  <c r="K115"/>
  <c r="L115"/>
  <c r="M115"/>
  <c r="N115"/>
  <c r="O115"/>
  <c r="P115"/>
  <c r="Q115"/>
  <c r="R115"/>
  <c r="S115"/>
  <c r="T115"/>
  <c r="U115"/>
  <c r="V115"/>
  <c r="W115"/>
  <c r="X115"/>
  <c r="Y115"/>
  <c r="Z115"/>
  <c r="AA115"/>
  <c r="AB115"/>
  <c r="AC115"/>
  <c r="AD115"/>
  <c r="AE115"/>
  <c r="AF115"/>
  <c r="AG115"/>
  <c r="AH115"/>
  <c r="E116"/>
  <c r="F116"/>
  <c r="G116"/>
  <c r="H116"/>
  <c r="I116"/>
  <c r="J116"/>
  <c r="K116"/>
  <c r="L116"/>
  <c r="M116"/>
  <c r="N116"/>
  <c r="O116"/>
  <c r="P116"/>
  <c r="Q116"/>
  <c r="R116"/>
  <c r="S116"/>
  <c r="T116"/>
  <c r="U116"/>
  <c r="V116"/>
  <c r="W116"/>
  <c r="X116"/>
  <c r="Y116"/>
  <c r="Z116"/>
  <c r="AA116"/>
  <c r="AB116"/>
  <c r="AC116"/>
  <c r="AD116"/>
  <c r="AE116"/>
  <c r="AF116"/>
  <c r="AG116"/>
  <c r="AH116"/>
  <c r="E117"/>
  <c r="F117"/>
  <c r="G117"/>
  <c r="H117"/>
  <c r="I117"/>
  <c r="J117"/>
  <c r="K117"/>
  <c r="L117"/>
  <c r="M117"/>
  <c r="N117"/>
  <c r="O117"/>
  <c r="P117"/>
  <c r="Q117"/>
  <c r="R117"/>
  <c r="S117"/>
  <c r="T117"/>
  <c r="U117"/>
  <c r="V117"/>
  <c r="W117"/>
  <c r="X117"/>
  <c r="Y117"/>
  <c r="Z117"/>
  <c r="AA117"/>
  <c r="AB117"/>
  <c r="AC117"/>
  <c r="AD117"/>
  <c r="AE117"/>
  <c r="AF117"/>
  <c r="AG117"/>
  <c r="AH117"/>
  <c r="D113"/>
  <c r="D114"/>
  <c r="D115"/>
  <c r="D116"/>
  <c r="D117"/>
  <c r="D112"/>
  <c r="E98"/>
  <c r="F98"/>
  <c r="G98"/>
  <c r="H98"/>
  <c r="I98"/>
  <c r="J98"/>
  <c r="K98"/>
  <c r="L98"/>
  <c r="M98"/>
  <c r="N98"/>
  <c r="O98"/>
  <c r="P98"/>
  <c r="Q98"/>
  <c r="R98"/>
  <c r="S98"/>
  <c r="T98"/>
  <c r="U98"/>
  <c r="V98"/>
  <c r="W98"/>
  <c r="X98"/>
  <c r="Y98"/>
  <c r="Z98"/>
  <c r="AA98"/>
  <c r="AB98"/>
  <c r="AC98"/>
  <c r="AD98"/>
  <c r="AE98"/>
  <c r="AF98"/>
  <c r="AG98"/>
  <c r="AH98"/>
  <c r="E99"/>
  <c r="F99"/>
  <c r="G99"/>
  <c r="H99"/>
  <c r="I99"/>
  <c r="J99"/>
  <c r="K99"/>
  <c r="L99"/>
  <c r="M99"/>
  <c r="N99"/>
  <c r="O99"/>
  <c r="P99"/>
  <c r="Q99"/>
  <c r="R99"/>
  <c r="S99"/>
  <c r="T99"/>
  <c r="U99"/>
  <c r="V99"/>
  <c r="W99"/>
  <c r="X99"/>
  <c r="Y99"/>
  <c r="Z99"/>
  <c r="AA99"/>
  <c r="AB99"/>
  <c r="AC99"/>
  <c r="AD99"/>
  <c r="AE99"/>
  <c r="AF99"/>
  <c r="AG99"/>
  <c r="AH99"/>
  <c r="E100"/>
  <c r="F100"/>
  <c r="G100"/>
  <c r="H100"/>
  <c r="I100"/>
  <c r="J100"/>
  <c r="K100"/>
  <c r="L100"/>
  <c r="M100"/>
  <c r="N100"/>
  <c r="O100"/>
  <c r="P100"/>
  <c r="Q100"/>
  <c r="R100"/>
  <c r="S100"/>
  <c r="T100"/>
  <c r="U100"/>
  <c r="V100"/>
  <c r="W100"/>
  <c r="X100"/>
  <c r="Y100"/>
  <c r="Z100"/>
  <c r="AA100"/>
  <c r="AB100"/>
  <c r="AC100"/>
  <c r="AD100"/>
  <c r="AE100"/>
  <c r="AF100"/>
  <c r="AG100"/>
  <c r="AH100"/>
  <c r="E101"/>
  <c r="F101"/>
  <c r="G101"/>
  <c r="H101"/>
  <c r="I101"/>
  <c r="J101"/>
  <c r="K101"/>
  <c r="L101"/>
  <c r="M101"/>
  <c r="N101"/>
  <c r="O101"/>
  <c r="P101"/>
  <c r="Q101"/>
  <c r="R101"/>
  <c r="S101"/>
  <c r="T101"/>
  <c r="U101"/>
  <c r="V101"/>
  <c r="W101"/>
  <c r="X101"/>
  <c r="Y101"/>
  <c r="Z101"/>
  <c r="AA101"/>
  <c r="AB101"/>
  <c r="AC101"/>
  <c r="AD101"/>
  <c r="AE101"/>
  <c r="AF101"/>
  <c r="AG101"/>
  <c r="AH101"/>
  <c r="E102"/>
  <c r="F102"/>
  <c r="G102"/>
  <c r="H102"/>
  <c r="I102"/>
  <c r="J102"/>
  <c r="K102"/>
  <c r="L102"/>
  <c r="M102"/>
  <c r="N102"/>
  <c r="O102"/>
  <c r="P102"/>
  <c r="Q102"/>
  <c r="R102"/>
  <c r="S102"/>
  <c r="T102"/>
  <c r="U102"/>
  <c r="V102"/>
  <c r="W102"/>
  <c r="X102"/>
  <c r="Y102"/>
  <c r="Z102"/>
  <c r="AA102"/>
  <c r="AB102"/>
  <c r="AC102"/>
  <c r="AD102"/>
  <c r="AE102"/>
  <c r="AF102"/>
  <c r="AG102"/>
  <c r="AH102"/>
  <c r="E103"/>
  <c r="F103"/>
  <c r="G103"/>
  <c r="H103"/>
  <c r="I103"/>
  <c r="J103"/>
  <c r="K103"/>
  <c r="L103"/>
  <c r="M103"/>
  <c r="N103"/>
  <c r="O103"/>
  <c r="P103"/>
  <c r="Q103"/>
  <c r="R103"/>
  <c r="S103"/>
  <c r="T103"/>
  <c r="U103"/>
  <c r="V103"/>
  <c r="W103"/>
  <c r="X103"/>
  <c r="Y103"/>
  <c r="Z103"/>
  <c r="AA103"/>
  <c r="AB103"/>
  <c r="AC103"/>
  <c r="AD103"/>
  <c r="AE103"/>
  <c r="AF103"/>
  <c r="AG103"/>
  <c r="AH103"/>
  <c r="E104"/>
  <c r="F104"/>
  <c r="G104"/>
  <c r="H104"/>
  <c r="I104"/>
  <c r="J104"/>
  <c r="K104"/>
  <c r="L104"/>
  <c r="M104"/>
  <c r="N104"/>
  <c r="O104"/>
  <c r="P104"/>
  <c r="Q104"/>
  <c r="R104"/>
  <c r="S104"/>
  <c r="T104"/>
  <c r="U104"/>
  <c r="V104"/>
  <c r="W104"/>
  <c r="X104"/>
  <c r="Y104"/>
  <c r="Z104"/>
  <c r="AA104"/>
  <c r="AB104"/>
  <c r="AC104"/>
  <c r="AD104"/>
  <c r="AE104"/>
  <c r="AF104"/>
  <c r="AG104"/>
  <c r="AH104"/>
  <c r="E105"/>
  <c r="F105"/>
  <c r="G105"/>
  <c r="H105"/>
  <c r="I105"/>
  <c r="J105"/>
  <c r="K105"/>
  <c r="L105"/>
  <c r="M105"/>
  <c r="N105"/>
  <c r="O105"/>
  <c r="P105"/>
  <c r="Q105"/>
  <c r="R105"/>
  <c r="S105"/>
  <c r="T105"/>
  <c r="U105"/>
  <c r="V105"/>
  <c r="W105"/>
  <c r="X105"/>
  <c r="Y105"/>
  <c r="Z105"/>
  <c r="AA105"/>
  <c r="AB105"/>
  <c r="AC105"/>
  <c r="AD105"/>
  <c r="AE105"/>
  <c r="AF105"/>
  <c r="AG105"/>
  <c r="AH105"/>
  <c r="E106"/>
  <c r="F106"/>
  <c r="G106"/>
  <c r="H106"/>
  <c r="I106"/>
  <c r="J106"/>
  <c r="K106"/>
  <c r="L106"/>
  <c r="M106"/>
  <c r="N106"/>
  <c r="O106"/>
  <c r="P106"/>
  <c r="Q106"/>
  <c r="R106"/>
  <c r="S106"/>
  <c r="T106"/>
  <c r="U106"/>
  <c r="V106"/>
  <c r="W106"/>
  <c r="X106"/>
  <c r="Y106"/>
  <c r="Z106"/>
  <c r="AA106"/>
  <c r="AB106"/>
  <c r="AC106"/>
  <c r="AD106"/>
  <c r="AE106"/>
  <c r="AF106"/>
  <c r="AG106"/>
  <c r="AH106"/>
  <c r="D99"/>
  <c r="D100"/>
  <c r="D101"/>
  <c r="D102"/>
  <c r="D103"/>
  <c r="D104"/>
  <c r="D105"/>
  <c r="D106"/>
  <c r="D98"/>
  <c r="E79"/>
  <c r="F79"/>
  <c r="G79"/>
  <c r="H79"/>
  <c r="I79"/>
  <c r="J79"/>
  <c r="K79"/>
  <c r="L79"/>
  <c r="M79"/>
  <c r="N79"/>
  <c r="O79"/>
  <c r="P79"/>
  <c r="Q79"/>
  <c r="R79"/>
  <c r="S79"/>
  <c r="T79"/>
  <c r="U79"/>
  <c r="V79"/>
  <c r="W79"/>
  <c r="X79"/>
  <c r="Y79"/>
  <c r="Z79"/>
  <c r="AA79"/>
  <c r="AB79"/>
  <c r="AC79"/>
  <c r="AD79"/>
  <c r="AE79"/>
  <c r="AF79"/>
  <c r="AG79"/>
  <c r="AH79"/>
  <c r="E80"/>
  <c r="F80"/>
  <c r="G80"/>
  <c r="H80"/>
  <c r="I80"/>
  <c r="J80"/>
  <c r="K80"/>
  <c r="L80"/>
  <c r="M80"/>
  <c r="N80"/>
  <c r="O80"/>
  <c r="P80"/>
  <c r="Q80"/>
  <c r="R80"/>
  <c r="S80"/>
  <c r="T80"/>
  <c r="U80"/>
  <c r="V80"/>
  <c r="W80"/>
  <c r="X80"/>
  <c r="Y80"/>
  <c r="Z80"/>
  <c r="AA80"/>
  <c r="AB80"/>
  <c r="AC80"/>
  <c r="AD80"/>
  <c r="AE80"/>
  <c r="AF80"/>
  <c r="AG80"/>
  <c r="AH80"/>
  <c r="E81"/>
  <c r="F81"/>
  <c r="G81"/>
  <c r="H81"/>
  <c r="I81"/>
  <c r="J81"/>
  <c r="K81"/>
  <c r="L81"/>
  <c r="M81"/>
  <c r="N81"/>
  <c r="O81"/>
  <c r="P81"/>
  <c r="Q81"/>
  <c r="R81"/>
  <c r="S81"/>
  <c r="T81"/>
  <c r="U81"/>
  <c r="V81"/>
  <c r="W81"/>
  <c r="X81"/>
  <c r="Y81"/>
  <c r="Z81"/>
  <c r="AA81"/>
  <c r="AB81"/>
  <c r="AC81"/>
  <c r="AD81"/>
  <c r="AE81"/>
  <c r="AF81"/>
  <c r="AG81"/>
  <c r="AH81"/>
  <c r="E82"/>
  <c r="F82"/>
  <c r="G82"/>
  <c r="H82"/>
  <c r="I82"/>
  <c r="J82"/>
  <c r="K82"/>
  <c r="L82"/>
  <c r="M82"/>
  <c r="N82"/>
  <c r="O82"/>
  <c r="P82"/>
  <c r="Q82"/>
  <c r="R82"/>
  <c r="S82"/>
  <c r="T82"/>
  <c r="U82"/>
  <c r="V82"/>
  <c r="W82"/>
  <c r="X82"/>
  <c r="Y82"/>
  <c r="Z82"/>
  <c r="AA82"/>
  <c r="AB82"/>
  <c r="AC82"/>
  <c r="AD82"/>
  <c r="AE82"/>
  <c r="AF82"/>
  <c r="AG82"/>
  <c r="AH82"/>
  <c r="E83"/>
  <c r="F83"/>
  <c r="G83"/>
  <c r="H83"/>
  <c r="I83"/>
  <c r="J83"/>
  <c r="K83"/>
  <c r="L83"/>
  <c r="M83"/>
  <c r="N83"/>
  <c r="O83"/>
  <c r="P83"/>
  <c r="Q83"/>
  <c r="R83"/>
  <c r="S83"/>
  <c r="T83"/>
  <c r="U83"/>
  <c r="V83"/>
  <c r="W83"/>
  <c r="X83"/>
  <c r="Y83"/>
  <c r="Z83"/>
  <c r="AA83"/>
  <c r="AB83"/>
  <c r="AC83"/>
  <c r="AD83"/>
  <c r="AE83"/>
  <c r="AF83"/>
  <c r="AG83"/>
  <c r="AH83"/>
  <c r="E84"/>
  <c r="F84"/>
  <c r="G84"/>
  <c r="H84"/>
  <c r="I84"/>
  <c r="J84"/>
  <c r="K84"/>
  <c r="L84"/>
  <c r="M84"/>
  <c r="N84"/>
  <c r="O84"/>
  <c r="P84"/>
  <c r="Q84"/>
  <c r="R84"/>
  <c r="S84"/>
  <c r="T84"/>
  <c r="U84"/>
  <c r="V84"/>
  <c r="W84"/>
  <c r="X84"/>
  <c r="Y84"/>
  <c r="Z84"/>
  <c r="AA84"/>
  <c r="AB84"/>
  <c r="AC84"/>
  <c r="AD84"/>
  <c r="AE84"/>
  <c r="AF84"/>
  <c r="AG84"/>
  <c r="AH84"/>
  <c r="E85"/>
  <c r="F85"/>
  <c r="G85"/>
  <c r="H85"/>
  <c r="I85"/>
  <c r="J85"/>
  <c r="K85"/>
  <c r="L85"/>
  <c r="M85"/>
  <c r="N85"/>
  <c r="O85"/>
  <c r="P85"/>
  <c r="Q85"/>
  <c r="R85"/>
  <c r="S85"/>
  <c r="T85"/>
  <c r="U85"/>
  <c r="V85"/>
  <c r="W85"/>
  <c r="X85"/>
  <c r="Y85"/>
  <c r="Z85"/>
  <c r="AA85"/>
  <c r="AB85"/>
  <c r="AC85"/>
  <c r="AD85"/>
  <c r="AE85"/>
  <c r="AF85"/>
  <c r="AG85"/>
  <c r="AH85"/>
  <c r="E86"/>
  <c r="F86"/>
  <c r="G86"/>
  <c r="H86"/>
  <c r="I86"/>
  <c r="J86"/>
  <c r="K86"/>
  <c r="L86"/>
  <c r="M86"/>
  <c r="N86"/>
  <c r="O86"/>
  <c r="P86"/>
  <c r="Q86"/>
  <c r="R86"/>
  <c r="S86"/>
  <c r="T86"/>
  <c r="U86"/>
  <c r="V86"/>
  <c r="W86"/>
  <c r="X86"/>
  <c r="Y86"/>
  <c r="Z86"/>
  <c r="AA86"/>
  <c r="AB86"/>
  <c r="AC86"/>
  <c r="AD86"/>
  <c r="AE86"/>
  <c r="AF86"/>
  <c r="AG86"/>
  <c r="AH86"/>
  <c r="E87"/>
  <c r="F87"/>
  <c r="G87"/>
  <c r="H87"/>
  <c r="I87"/>
  <c r="J87"/>
  <c r="K87"/>
  <c r="L87"/>
  <c r="M87"/>
  <c r="N87"/>
  <c r="O87"/>
  <c r="P87"/>
  <c r="Q87"/>
  <c r="R87"/>
  <c r="S87"/>
  <c r="T87"/>
  <c r="U87"/>
  <c r="V87"/>
  <c r="W87"/>
  <c r="X87"/>
  <c r="Y87"/>
  <c r="Z87"/>
  <c r="AA87"/>
  <c r="AB87"/>
  <c r="AC87"/>
  <c r="AD87"/>
  <c r="AE87"/>
  <c r="AF87"/>
  <c r="AG87"/>
  <c r="AH87"/>
  <c r="E88"/>
  <c r="F88"/>
  <c r="G88"/>
  <c r="H88"/>
  <c r="I88"/>
  <c r="J88"/>
  <c r="K88"/>
  <c r="L88"/>
  <c r="M88"/>
  <c r="N88"/>
  <c r="O88"/>
  <c r="P88"/>
  <c r="Q88"/>
  <c r="R88"/>
  <c r="S88"/>
  <c r="T88"/>
  <c r="U88"/>
  <c r="V88"/>
  <c r="W88"/>
  <c r="X88"/>
  <c r="Y88"/>
  <c r="Z88"/>
  <c r="AA88"/>
  <c r="AB88"/>
  <c r="AC88"/>
  <c r="AD88"/>
  <c r="AE88"/>
  <c r="AF88"/>
  <c r="AG88"/>
  <c r="AH88"/>
  <c r="E89"/>
  <c r="F89"/>
  <c r="G89"/>
  <c r="H89"/>
  <c r="I89"/>
  <c r="J89"/>
  <c r="K89"/>
  <c r="L89"/>
  <c r="M89"/>
  <c r="N89"/>
  <c r="O89"/>
  <c r="P89"/>
  <c r="Q89"/>
  <c r="R89"/>
  <c r="S89"/>
  <c r="T89"/>
  <c r="U89"/>
  <c r="V89"/>
  <c r="W89"/>
  <c r="X89"/>
  <c r="Y89"/>
  <c r="Z89"/>
  <c r="AA89"/>
  <c r="AB89"/>
  <c r="AC89"/>
  <c r="AD89"/>
  <c r="AE89"/>
  <c r="AF89"/>
  <c r="AG89"/>
  <c r="AH89"/>
  <c r="E90"/>
  <c r="F90"/>
  <c r="G90"/>
  <c r="H90"/>
  <c r="I90"/>
  <c r="J90"/>
  <c r="K90"/>
  <c r="L90"/>
  <c r="M90"/>
  <c r="N90"/>
  <c r="O90"/>
  <c r="P90"/>
  <c r="Q90"/>
  <c r="R90"/>
  <c r="S90"/>
  <c r="T90"/>
  <c r="U90"/>
  <c r="V90"/>
  <c r="W90"/>
  <c r="X90"/>
  <c r="Y90"/>
  <c r="Z90"/>
  <c r="AA90"/>
  <c r="AB90"/>
  <c r="AC90"/>
  <c r="AD90"/>
  <c r="AE90"/>
  <c r="AF90"/>
  <c r="AG90"/>
  <c r="AH90"/>
  <c r="D80"/>
  <c r="D81"/>
  <c r="D82"/>
  <c r="D83"/>
  <c r="D84"/>
  <c r="D85"/>
  <c r="D86"/>
  <c r="D87"/>
  <c r="D88"/>
  <c r="D89"/>
  <c r="D90"/>
  <c r="D79"/>
  <c r="E62"/>
  <c r="F62"/>
  <c r="G62"/>
  <c r="H62"/>
  <c r="I62"/>
  <c r="J62"/>
  <c r="K62"/>
  <c r="L62"/>
  <c r="M62"/>
  <c r="N62"/>
  <c r="O62"/>
  <c r="P62"/>
  <c r="Q62"/>
  <c r="R62"/>
  <c r="S62"/>
  <c r="T62"/>
  <c r="U62"/>
  <c r="V62"/>
  <c r="W62"/>
  <c r="X62"/>
  <c r="Y62"/>
  <c r="Z62"/>
  <c r="AA62"/>
  <c r="AB62"/>
  <c r="AC62"/>
  <c r="AD62"/>
  <c r="AE62"/>
  <c r="AF62"/>
  <c r="AG62"/>
  <c r="AH62"/>
  <c r="E63"/>
  <c r="F63"/>
  <c r="G63"/>
  <c r="H63"/>
  <c r="I63"/>
  <c r="J63"/>
  <c r="K63"/>
  <c r="L63"/>
  <c r="M63"/>
  <c r="N63"/>
  <c r="O63"/>
  <c r="P63"/>
  <c r="Q63"/>
  <c r="R63"/>
  <c r="S63"/>
  <c r="T63"/>
  <c r="U63"/>
  <c r="V63"/>
  <c r="W63"/>
  <c r="X63"/>
  <c r="Y63"/>
  <c r="Z63"/>
  <c r="AA63"/>
  <c r="AB63"/>
  <c r="AC63"/>
  <c r="AD63"/>
  <c r="AE63"/>
  <c r="AF63"/>
  <c r="AG63"/>
  <c r="AH63"/>
  <c r="E64"/>
  <c r="F64"/>
  <c r="G64"/>
  <c r="H64"/>
  <c r="I64"/>
  <c r="J64"/>
  <c r="K64"/>
  <c r="L64"/>
  <c r="M64"/>
  <c r="N64"/>
  <c r="O64"/>
  <c r="P64"/>
  <c r="Q64"/>
  <c r="R64"/>
  <c r="S64"/>
  <c r="T64"/>
  <c r="U64"/>
  <c r="V64"/>
  <c r="W64"/>
  <c r="X64"/>
  <c r="Y64"/>
  <c r="Z64"/>
  <c r="AA64"/>
  <c r="AB64"/>
  <c r="AC64"/>
  <c r="AD64"/>
  <c r="AE64"/>
  <c r="AF64"/>
  <c r="AG64"/>
  <c r="AH64"/>
  <c r="E65"/>
  <c r="F65"/>
  <c r="G65"/>
  <c r="H65"/>
  <c r="I65"/>
  <c r="J65"/>
  <c r="K65"/>
  <c r="L65"/>
  <c r="M65"/>
  <c r="N65"/>
  <c r="O65"/>
  <c r="P65"/>
  <c r="Q65"/>
  <c r="R65"/>
  <c r="S65"/>
  <c r="T65"/>
  <c r="U65"/>
  <c r="V65"/>
  <c r="W65"/>
  <c r="X65"/>
  <c r="Y65"/>
  <c r="Z65"/>
  <c r="AA65"/>
  <c r="AB65"/>
  <c r="AC65"/>
  <c r="AD65"/>
  <c r="AE65"/>
  <c r="AF65"/>
  <c r="AG65"/>
  <c r="AH65"/>
  <c r="E66"/>
  <c r="F66"/>
  <c r="G66"/>
  <c r="H66"/>
  <c r="I66"/>
  <c r="J66"/>
  <c r="K66"/>
  <c r="L66"/>
  <c r="M66"/>
  <c r="N66"/>
  <c r="O66"/>
  <c r="P66"/>
  <c r="Q66"/>
  <c r="R66"/>
  <c r="S66"/>
  <c r="T66"/>
  <c r="U66"/>
  <c r="V66"/>
  <c r="W66"/>
  <c r="X66"/>
  <c r="Y66"/>
  <c r="Z66"/>
  <c r="AA66"/>
  <c r="AB66"/>
  <c r="AC66"/>
  <c r="AD66"/>
  <c r="AE66"/>
  <c r="AF66"/>
  <c r="AG66"/>
  <c r="AH66"/>
  <c r="E67"/>
  <c r="F67"/>
  <c r="G67"/>
  <c r="H67"/>
  <c r="I67"/>
  <c r="J67"/>
  <c r="K67"/>
  <c r="L67"/>
  <c r="M67"/>
  <c r="N67"/>
  <c r="O67"/>
  <c r="P67"/>
  <c r="Q67"/>
  <c r="R67"/>
  <c r="S67"/>
  <c r="T67"/>
  <c r="U67"/>
  <c r="V67"/>
  <c r="W67"/>
  <c r="X67"/>
  <c r="Y67"/>
  <c r="Z67"/>
  <c r="AA67"/>
  <c r="AB67"/>
  <c r="AC67"/>
  <c r="AD67"/>
  <c r="AE67"/>
  <c r="AF67"/>
  <c r="AG67"/>
  <c r="AH67"/>
  <c r="E68"/>
  <c r="F68"/>
  <c r="G68"/>
  <c r="H68"/>
  <c r="I68"/>
  <c r="J68"/>
  <c r="K68"/>
  <c r="L68"/>
  <c r="M68"/>
  <c r="N68"/>
  <c r="O68"/>
  <c r="P68"/>
  <c r="Q68"/>
  <c r="R68"/>
  <c r="S68"/>
  <c r="T68"/>
  <c r="U68"/>
  <c r="V68"/>
  <c r="W68"/>
  <c r="X68"/>
  <c r="Y68"/>
  <c r="Z68"/>
  <c r="AA68"/>
  <c r="AB68"/>
  <c r="AC68"/>
  <c r="AD68"/>
  <c r="AE68"/>
  <c r="AF68"/>
  <c r="AG68"/>
  <c r="AH68"/>
  <c r="E69"/>
  <c r="F69"/>
  <c r="G69"/>
  <c r="H69"/>
  <c r="I69"/>
  <c r="J69"/>
  <c r="K69"/>
  <c r="L69"/>
  <c r="M69"/>
  <c r="N69"/>
  <c r="O69"/>
  <c r="P69"/>
  <c r="Q69"/>
  <c r="R69"/>
  <c r="S69"/>
  <c r="T69"/>
  <c r="U69"/>
  <c r="V69"/>
  <c r="W69"/>
  <c r="X69"/>
  <c r="Y69"/>
  <c r="Z69"/>
  <c r="AA69"/>
  <c r="AB69"/>
  <c r="AC69"/>
  <c r="AD69"/>
  <c r="AE69"/>
  <c r="AF69"/>
  <c r="AG69"/>
  <c r="AH69"/>
  <c r="E70"/>
  <c r="F70"/>
  <c r="G70"/>
  <c r="H70"/>
  <c r="I70"/>
  <c r="J70"/>
  <c r="K70"/>
  <c r="L70"/>
  <c r="M70"/>
  <c r="N70"/>
  <c r="O70"/>
  <c r="P70"/>
  <c r="Q70"/>
  <c r="R70"/>
  <c r="S70"/>
  <c r="T70"/>
  <c r="U70"/>
  <c r="V70"/>
  <c r="W70"/>
  <c r="X70"/>
  <c r="Y70"/>
  <c r="Z70"/>
  <c r="AA70"/>
  <c r="AB70"/>
  <c r="AC70"/>
  <c r="AD70"/>
  <c r="AE70"/>
  <c r="AF70"/>
  <c r="AG70"/>
  <c r="AH70"/>
  <c r="E71"/>
  <c r="F71"/>
  <c r="G71"/>
  <c r="H71"/>
  <c r="I71"/>
  <c r="J71"/>
  <c r="K71"/>
  <c r="L71"/>
  <c r="M71"/>
  <c r="N71"/>
  <c r="O71"/>
  <c r="P71"/>
  <c r="Q71"/>
  <c r="R71"/>
  <c r="S71"/>
  <c r="T71"/>
  <c r="U71"/>
  <c r="V71"/>
  <c r="W71"/>
  <c r="X71"/>
  <c r="Y71"/>
  <c r="Z71"/>
  <c r="AA71"/>
  <c r="AB71"/>
  <c r="AC71"/>
  <c r="AD71"/>
  <c r="AE71"/>
  <c r="AF71"/>
  <c r="AG71"/>
  <c r="AH71"/>
  <c r="E72"/>
  <c r="F72"/>
  <c r="G72"/>
  <c r="H72"/>
  <c r="I72"/>
  <c r="J72"/>
  <c r="K72"/>
  <c r="L72"/>
  <c r="M72"/>
  <c r="N72"/>
  <c r="O72"/>
  <c r="P72"/>
  <c r="Q72"/>
  <c r="R72"/>
  <c r="S72"/>
  <c r="T72"/>
  <c r="U72"/>
  <c r="V72"/>
  <c r="W72"/>
  <c r="X72"/>
  <c r="Y72"/>
  <c r="Z72"/>
  <c r="AA72"/>
  <c r="AB72"/>
  <c r="AC72"/>
  <c r="AD72"/>
  <c r="AE72"/>
  <c r="AF72"/>
  <c r="AG72"/>
  <c r="AH72"/>
  <c r="E73"/>
  <c r="F73"/>
  <c r="G73"/>
  <c r="H73"/>
  <c r="I73"/>
  <c r="J73"/>
  <c r="K73"/>
  <c r="L73"/>
  <c r="M73"/>
  <c r="N73"/>
  <c r="O73"/>
  <c r="P73"/>
  <c r="Q73"/>
  <c r="R73"/>
  <c r="S73"/>
  <c r="T73"/>
  <c r="U73"/>
  <c r="V73"/>
  <c r="W73"/>
  <c r="X73"/>
  <c r="Y73"/>
  <c r="Z73"/>
  <c r="AA73"/>
  <c r="AB73"/>
  <c r="AC73"/>
  <c r="AD73"/>
  <c r="AE73"/>
  <c r="AF73"/>
  <c r="AG73"/>
  <c r="AH73"/>
  <c r="D63"/>
  <c r="D64"/>
  <c r="D65"/>
  <c r="D66"/>
  <c r="D67"/>
  <c r="D68"/>
  <c r="D69"/>
  <c r="D70"/>
  <c r="D71"/>
  <c r="D72"/>
  <c r="D73"/>
  <c r="D62"/>
  <c r="E43"/>
  <c r="F43"/>
  <c r="G43"/>
  <c r="H43"/>
  <c r="I43"/>
  <c r="J43"/>
  <c r="K43"/>
  <c r="L43"/>
  <c r="M43"/>
  <c r="N43"/>
  <c r="O43"/>
  <c r="P43"/>
  <c r="Q43"/>
  <c r="R43"/>
  <c r="S43"/>
  <c r="T43"/>
  <c r="U43"/>
  <c r="V43"/>
  <c r="W43"/>
  <c r="X43"/>
  <c r="Y43"/>
  <c r="Z43"/>
  <c r="AA43"/>
  <c r="AB43"/>
  <c r="AC43"/>
  <c r="AD43"/>
  <c r="AE43"/>
  <c r="AF43"/>
  <c r="AG43"/>
  <c r="AH43"/>
  <c r="E44"/>
  <c r="F44"/>
  <c r="G44"/>
  <c r="H44"/>
  <c r="I44"/>
  <c r="J44"/>
  <c r="K44"/>
  <c r="L44"/>
  <c r="M44"/>
  <c r="N44"/>
  <c r="O44"/>
  <c r="P44"/>
  <c r="Q44"/>
  <c r="R44"/>
  <c r="S44"/>
  <c r="T44"/>
  <c r="U44"/>
  <c r="V44"/>
  <c r="W44"/>
  <c r="X44"/>
  <c r="Y44"/>
  <c r="Z44"/>
  <c r="AA44"/>
  <c r="AB44"/>
  <c r="AC44"/>
  <c r="AD44"/>
  <c r="AE44"/>
  <c r="AF44"/>
  <c r="AG44"/>
  <c r="AH44"/>
  <c r="E45"/>
  <c r="F45"/>
  <c r="G45"/>
  <c r="H45"/>
  <c r="I45"/>
  <c r="J45"/>
  <c r="K45"/>
  <c r="L45"/>
  <c r="M45"/>
  <c r="N45"/>
  <c r="O45"/>
  <c r="P45"/>
  <c r="Q45"/>
  <c r="R45"/>
  <c r="S45"/>
  <c r="T45"/>
  <c r="U45"/>
  <c r="V45"/>
  <c r="W45"/>
  <c r="X45"/>
  <c r="Y45"/>
  <c r="Z45"/>
  <c r="AA45"/>
  <c r="AB45"/>
  <c r="AC45"/>
  <c r="AD45"/>
  <c r="AE45"/>
  <c r="AF45"/>
  <c r="AG45"/>
  <c r="AH45"/>
  <c r="E46"/>
  <c r="F46"/>
  <c r="G46"/>
  <c r="H46"/>
  <c r="I46"/>
  <c r="J46"/>
  <c r="K46"/>
  <c r="L46"/>
  <c r="M46"/>
  <c r="N46"/>
  <c r="O46"/>
  <c r="P46"/>
  <c r="Q46"/>
  <c r="R46"/>
  <c r="S46"/>
  <c r="T46"/>
  <c r="U46"/>
  <c r="V46"/>
  <c r="W46"/>
  <c r="X46"/>
  <c r="Y46"/>
  <c r="Z46"/>
  <c r="AA46"/>
  <c r="AB46"/>
  <c r="AC46"/>
  <c r="AD46"/>
  <c r="AE46"/>
  <c r="AF46"/>
  <c r="AG46"/>
  <c r="AH46"/>
  <c r="E47"/>
  <c r="F47"/>
  <c r="G47"/>
  <c r="H47"/>
  <c r="I47"/>
  <c r="J47"/>
  <c r="K47"/>
  <c r="L47"/>
  <c r="M47"/>
  <c r="N47"/>
  <c r="O47"/>
  <c r="P47"/>
  <c r="Q47"/>
  <c r="R47"/>
  <c r="S47"/>
  <c r="T47"/>
  <c r="U47"/>
  <c r="V47"/>
  <c r="W47"/>
  <c r="X47"/>
  <c r="Y47"/>
  <c r="Z47"/>
  <c r="AA47"/>
  <c r="AB47"/>
  <c r="AC47"/>
  <c r="AD47"/>
  <c r="AE47"/>
  <c r="AF47"/>
  <c r="AG47"/>
  <c r="AH47"/>
  <c r="E48"/>
  <c r="F48"/>
  <c r="G48"/>
  <c r="H48"/>
  <c r="I48"/>
  <c r="J48"/>
  <c r="K48"/>
  <c r="L48"/>
  <c r="M48"/>
  <c r="N48"/>
  <c r="O48"/>
  <c r="P48"/>
  <c r="Q48"/>
  <c r="R48"/>
  <c r="S48"/>
  <c r="T48"/>
  <c r="U48"/>
  <c r="V48"/>
  <c r="W48"/>
  <c r="X48"/>
  <c r="Y48"/>
  <c r="Z48"/>
  <c r="AA48"/>
  <c r="AB48"/>
  <c r="AC48"/>
  <c r="AD48"/>
  <c r="AE48"/>
  <c r="AF48"/>
  <c r="AG48"/>
  <c r="AH48"/>
  <c r="E49"/>
  <c r="F49"/>
  <c r="G49"/>
  <c r="H49"/>
  <c r="I49"/>
  <c r="J49"/>
  <c r="K49"/>
  <c r="L49"/>
  <c r="M49"/>
  <c r="N49"/>
  <c r="O49"/>
  <c r="P49"/>
  <c r="Q49"/>
  <c r="R49"/>
  <c r="S49"/>
  <c r="T49"/>
  <c r="U49"/>
  <c r="V49"/>
  <c r="W49"/>
  <c r="X49"/>
  <c r="Y49"/>
  <c r="Z49"/>
  <c r="AA49"/>
  <c r="AB49"/>
  <c r="AC49"/>
  <c r="AD49"/>
  <c r="AE49"/>
  <c r="AF49"/>
  <c r="AG49"/>
  <c r="AH49"/>
  <c r="E50"/>
  <c r="F50"/>
  <c r="G50"/>
  <c r="H50"/>
  <c r="I50"/>
  <c r="J50"/>
  <c r="K50"/>
  <c r="L50"/>
  <c r="M50"/>
  <c r="N50"/>
  <c r="O50"/>
  <c r="P50"/>
  <c r="Q50"/>
  <c r="R50"/>
  <c r="S50"/>
  <c r="T50"/>
  <c r="U50"/>
  <c r="V50"/>
  <c r="W50"/>
  <c r="X50"/>
  <c r="Y50"/>
  <c r="Z50"/>
  <c r="AA50"/>
  <c r="AB50"/>
  <c r="AC50"/>
  <c r="AD50"/>
  <c r="AE50"/>
  <c r="AF50"/>
  <c r="AG50"/>
  <c r="AH50"/>
  <c r="E51"/>
  <c r="F51"/>
  <c r="G51"/>
  <c r="H51"/>
  <c r="I51"/>
  <c r="J51"/>
  <c r="K51"/>
  <c r="L51"/>
  <c r="M51"/>
  <c r="N51"/>
  <c r="O51"/>
  <c r="P51"/>
  <c r="Q51"/>
  <c r="R51"/>
  <c r="S51"/>
  <c r="T51"/>
  <c r="U51"/>
  <c r="V51"/>
  <c r="W51"/>
  <c r="X51"/>
  <c r="Y51"/>
  <c r="Z51"/>
  <c r="AA51"/>
  <c r="AB51"/>
  <c r="AC51"/>
  <c r="AD51"/>
  <c r="AE51"/>
  <c r="AF51"/>
  <c r="AG51"/>
  <c r="AH51"/>
  <c r="E52"/>
  <c r="F52"/>
  <c r="G52"/>
  <c r="H52"/>
  <c r="I52"/>
  <c r="J52"/>
  <c r="K52"/>
  <c r="L52"/>
  <c r="M52"/>
  <c r="N52"/>
  <c r="O52"/>
  <c r="P52"/>
  <c r="Q52"/>
  <c r="R52"/>
  <c r="S52"/>
  <c r="T52"/>
  <c r="U52"/>
  <c r="V52"/>
  <c r="W52"/>
  <c r="X52"/>
  <c r="Y52"/>
  <c r="Z52"/>
  <c r="AA52"/>
  <c r="AB52"/>
  <c r="AC52"/>
  <c r="AD52"/>
  <c r="AE52"/>
  <c r="AF52"/>
  <c r="AG52"/>
  <c r="AH52"/>
  <c r="E53"/>
  <c r="F53"/>
  <c r="G53"/>
  <c r="H53"/>
  <c r="I53"/>
  <c r="J53"/>
  <c r="K53"/>
  <c r="L53"/>
  <c r="M53"/>
  <c r="N53"/>
  <c r="O53"/>
  <c r="P53"/>
  <c r="Q53"/>
  <c r="R53"/>
  <c r="S53"/>
  <c r="T53"/>
  <c r="U53"/>
  <c r="V53"/>
  <c r="W53"/>
  <c r="X53"/>
  <c r="Y53"/>
  <c r="Z53"/>
  <c r="AA53"/>
  <c r="AB53"/>
  <c r="AC53"/>
  <c r="AD53"/>
  <c r="AE53"/>
  <c r="AF53"/>
  <c r="AG53"/>
  <c r="AH53"/>
  <c r="E54"/>
  <c r="F54"/>
  <c r="G54"/>
  <c r="H54"/>
  <c r="I54"/>
  <c r="J54"/>
  <c r="K54"/>
  <c r="L54"/>
  <c r="M54"/>
  <c r="N54"/>
  <c r="O54"/>
  <c r="P54"/>
  <c r="Q54"/>
  <c r="R54"/>
  <c r="S54"/>
  <c r="T54"/>
  <c r="U54"/>
  <c r="V54"/>
  <c r="W54"/>
  <c r="X54"/>
  <c r="Y54"/>
  <c r="Z54"/>
  <c r="AA54"/>
  <c r="AB54"/>
  <c r="AC54"/>
  <c r="AD54"/>
  <c r="AE54"/>
  <c r="AF54"/>
  <c r="AG54"/>
  <c r="AH54"/>
  <c r="D44"/>
  <c r="D45"/>
  <c r="D46"/>
  <c r="D47"/>
  <c r="D48"/>
  <c r="D49"/>
  <c r="D50"/>
  <c r="D51"/>
  <c r="D52"/>
  <c r="D53"/>
  <c r="D54"/>
  <c r="D43"/>
  <c r="E26"/>
  <c r="F26"/>
  <c r="G26"/>
  <c r="H26"/>
  <c r="I26"/>
  <c r="J26"/>
  <c r="K26"/>
  <c r="L26"/>
  <c r="M26"/>
  <c r="N26"/>
  <c r="O26"/>
  <c r="P26"/>
  <c r="Q26"/>
  <c r="R26"/>
  <c r="S26"/>
  <c r="T26"/>
  <c r="U26"/>
  <c r="V26"/>
  <c r="W26"/>
  <c r="X26"/>
  <c r="Y26"/>
  <c r="Z26"/>
  <c r="AA26"/>
  <c r="AB26"/>
  <c r="AC26"/>
  <c r="AD26"/>
  <c r="AE26"/>
  <c r="AF26"/>
  <c r="AG26"/>
  <c r="AH26"/>
  <c r="E27"/>
  <c r="F27"/>
  <c r="G27"/>
  <c r="H27"/>
  <c r="I27"/>
  <c r="J27"/>
  <c r="K27"/>
  <c r="L27"/>
  <c r="M27"/>
  <c r="N27"/>
  <c r="O27"/>
  <c r="P27"/>
  <c r="Q27"/>
  <c r="R27"/>
  <c r="S27"/>
  <c r="T27"/>
  <c r="U27"/>
  <c r="V27"/>
  <c r="W27"/>
  <c r="X27"/>
  <c r="Y27"/>
  <c r="Z27"/>
  <c r="AA27"/>
  <c r="AB27"/>
  <c r="AC27"/>
  <c r="AD27"/>
  <c r="AE27"/>
  <c r="AF27"/>
  <c r="AG27"/>
  <c r="AH27"/>
  <c r="E28"/>
  <c r="F28"/>
  <c r="G28"/>
  <c r="H28"/>
  <c r="I28"/>
  <c r="J28"/>
  <c r="K28"/>
  <c r="L28"/>
  <c r="M28"/>
  <c r="N28"/>
  <c r="O28"/>
  <c r="P28"/>
  <c r="Q28"/>
  <c r="R28"/>
  <c r="S28"/>
  <c r="T28"/>
  <c r="U28"/>
  <c r="V28"/>
  <c r="W28"/>
  <c r="X28"/>
  <c r="Y28"/>
  <c r="Z28"/>
  <c r="AA28"/>
  <c r="AB28"/>
  <c r="AC28"/>
  <c r="AD28"/>
  <c r="AE28"/>
  <c r="AF28"/>
  <c r="AG28"/>
  <c r="AH28"/>
  <c r="E29"/>
  <c r="F29"/>
  <c r="G29"/>
  <c r="H29"/>
  <c r="I29"/>
  <c r="J29"/>
  <c r="K29"/>
  <c r="L29"/>
  <c r="M29"/>
  <c r="N29"/>
  <c r="O29"/>
  <c r="P29"/>
  <c r="Q29"/>
  <c r="R29"/>
  <c r="S29"/>
  <c r="T29"/>
  <c r="U29"/>
  <c r="V29"/>
  <c r="W29"/>
  <c r="X29"/>
  <c r="Y29"/>
  <c r="Z29"/>
  <c r="AA29"/>
  <c r="AB29"/>
  <c r="AC29"/>
  <c r="AD29"/>
  <c r="AE29"/>
  <c r="AF29"/>
  <c r="AG29"/>
  <c r="AH29"/>
  <c r="E30"/>
  <c r="F30"/>
  <c r="G30"/>
  <c r="H30"/>
  <c r="I30"/>
  <c r="J30"/>
  <c r="K30"/>
  <c r="L30"/>
  <c r="M30"/>
  <c r="N30"/>
  <c r="O30"/>
  <c r="P30"/>
  <c r="Q30"/>
  <c r="R30"/>
  <c r="S30"/>
  <c r="T30"/>
  <c r="U30"/>
  <c r="V30"/>
  <c r="W30"/>
  <c r="X30"/>
  <c r="Y30"/>
  <c r="Z30"/>
  <c r="AA30"/>
  <c r="AB30"/>
  <c r="AC30"/>
  <c r="AD30"/>
  <c r="AE30"/>
  <c r="AF30"/>
  <c r="AG30"/>
  <c r="AH30"/>
  <c r="E31"/>
  <c r="F31"/>
  <c r="G31"/>
  <c r="H31"/>
  <c r="I31"/>
  <c r="J31"/>
  <c r="K31"/>
  <c r="L31"/>
  <c r="M31"/>
  <c r="N31"/>
  <c r="O31"/>
  <c r="P31"/>
  <c r="Q31"/>
  <c r="R31"/>
  <c r="S31"/>
  <c r="T31"/>
  <c r="U31"/>
  <c r="V31"/>
  <c r="W31"/>
  <c r="X31"/>
  <c r="Y31"/>
  <c r="Z31"/>
  <c r="AA31"/>
  <c r="AB31"/>
  <c r="AC31"/>
  <c r="AD31"/>
  <c r="AE31"/>
  <c r="AF31"/>
  <c r="AG31"/>
  <c r="AH31"/>
  <c r="E32"/>
  <c r="F32"/>
  <c r="G32"/>
  <c r="H32"/>
  <c r="I32"/>
  <c r="J32"/>
  <c r="K32"/>
  <c r="L32"/>
  <c r="M32"/>
  <c r="N32"/>
  <c r="O32"/>
  <c r="P32"/>
  <c r="Q32"/>
  <c r="R32"/>
  <c r="S32"/>
  <c r="T32"/>
  <c r="U32"/>
  <c r="V32"/>
  <c r="W32"/>
  <c r="X32"/>
  <c r="Y32"/>
  <c r="Z32"/>
  <c r="AA32"/>
  <c r="AB32"/>
  <c r="AC32"/>
  <c r="AD32"/>
  <c r="AE32"/>
  <c r="AF32"/>
  <c r="AG32"/>
  <c r="AH32"/>
  <c r="E33"/>
  <c r="F33"/>
  <c r="G33"/>
  <c r="H33"/>
  <c r="I33"/>
  <c r="J33"/>
  <c r="K33"/>
  <c r="L33"/>
  <c r="M33"/>
  <c r="N33"/>
  <c r="O33"/>
  <c r="P33"/>
  <c r="Q33"/>
  <c r="R33"/>
  <c r="S33"/>
  <c r="T33"/>
  <c r="U33"/>
  <c r="V33"/>
  <c r="W33"/>
  <c r="X33"/>
  <c r="Y33"/>
  <c r="Z33"/>
  <c r="AA33"/>
  <c r="AB33"/>
  <c r="AC33"/>
  <c r="AD33"/>
  <c r="AE33"/>
  <c r="AF33"/>
  <c r="AG33"/>
  <c r="AH33"/>
  <c r="E34"/>
  <c r="F34"/>
  <c r="G34"/>
  <c r="H34"/>
  <c r="I34"/>
  <c r="J34"/>
  <c r="K34"/>
  <c r="L34"/>
  <c r="M34"/>
  <c r="N34"/>
  <c r="O34"/>
  <c r="P34"/>
  <c r="Q34"/>
  <c r="R34"/>
  <c r="S34"/>
  <c r="T34"/>
  <c r="U34"/>
  <c r="V34"/>
  <c r="W34"/>
  <c r="X34"/>
  <c r="Y34"/>
  <c r="Z34"/>
  <c r="AA34"/>
  <c r="AB34"/>
  <c r="AC34"/>
  <c r="AD34"/>
  <c r="AE34"/>
  <c r="AF34"/>
  <c r="AG34"/>
  <c r="AH34"/>
  <c r="E35"/>
  <c r="F35"/>
  <c r="G35"/>
  <c r="H35"/>
  <c r="I35"/>
  <c r="J35"/>
  <c r="K35"/>
  <c r="L35"/>
  <c r="M35"/>
  <c r="N35"/>
  <c r="O35"/>
  <c r="P35"/>
  <c r="Q35"/>
  <c r="R35"/>
  <c r="S35"/>
  <c r="T35"/>
  <c r="U35"/>
  <c r="V35"/>
  <c r="W35"/>
  <c r="X35"/>
  <c r="Y35"/>
  <c r="Z35"/>
  <c r="AA35"/>
  <c r="AB35"/>
  <c r="AC35"/>
  <c r="AD35"/>
  <c r="AE35"/>
  <c r="AF35"/>
  <c r="AG35"/>
  <c r="AH35"/>
  <c r="E36"/>
  <c r="F36"/>
  <c r="G36"/>
  <c r="H36"/>
  <c r="I36"/>
  <c r="J36"/>
  <c r="K36"/>
  <c r="L36"/>
  <c r="M36"/>
  <c r="N36"/>
  <c r="O36"/>
  <c r="P36"/>
  <c r="Q36"/>
  <c r="R36"/>
  <c r="S36"/>
  <c r="T36"/>
  <c r="U36"/>
  <c r="V36"/>
  <c r="W36"/>
  <c r="X36"/>
  <c r="Y36"/>
  <c r="Z36"/>
  <c r="AA36"/>
  <c r="AB36"/>
  <c r="AC36"/>
  <c r="AD36"/>
  <c r="AE36"/>
  <c r="AF36"/>
  <c r="AG36"/>
  <c r="AH36"/>
  <c r="E37"/>
  <c r="F37"/>
  <c r="G37"/>
  <c r="H37"/>
  <c r="I37"/>
  <c r="J37"/>
  <c r="K37"/>
  <c r="L37"/>
  <c r="M37"/>
  <c r="N37"/>
  <c r="O37"/>
  <c r="P37"/>
  <c r="Q37"/>
  <c r="R37"/>
  <c r="S37"/>
  <c r="T37"/>
  <c r="U37"/>
  <c r="V37"/>
  <c r="W37"/>
  <c r="X37"/>
  <c r="Y37"/>
  <c r="Z37"/>
  <c r="AA37"/>
  <c r="AB37"/>
  <c r="AC37"/>
  <c r="AD37"/>
  <c r="AE37"/>
  <c r="AF37"/>
  <c r="AG37"/>
  <c r="AH37"/>
  <c r="D27"/>
  <c r="D28"/>
  <c r="D29"/>
  <c r="D30"/>
  <c r="D31"/>
  <c r="D32"/>
  <c r="D33"/>
  <c r="D34"/>
  <c r="D35"/>
  <c r="D36"/>
  <c r="D37"/>
  <c r="D26"/>
  <c r="E10"/>
  <c r="F10"/>
  <c r="F28" i="37" s="1"/>
  <c r="G10" i="2"/>
  <c r="G28" i="37" s="1"/>
  <c r="H10" i="2"/>
  <c r="H28" i="37" s="1"/>
  <c r="I10" i="2"/>
  <c r="I28" i="37" s="1"/>
  <c r="J10" i="2"/>
  <c r="J28" i="37" s="1"/>
  <c r="K10" i="2"/>
  <c r="K28" i="37" s="1"/>
  <c r="L10" i="2"/>
  <c r="L28" i="37" s="1"/>
  <c r="M10" i="2"/>
  <c r="M28" i="37" s="1"/>
  <c r="N10" i="2"/>
  <c r="N28" i="37" s="1"/>
  <c r="O10" i="2"/>
  <c r="O28" i="37" s="1"/>
  <c r="P10" i="2"/>
  <c r="P28" i="37" s="1"/>
  <c r="Q10" i="2"/>
  <c r="Q28" i="37" s="1"/>
  <c r="R10" i="2"/>
  <c r="R28" i="37" s="1"/>
  <c r="S10" i="2"/>
  <c r="S28" i="37" s="1"/>
  <c r="T10" i="2"/>
  <c r="T28" i="37" s="1"/>
  <c r="U10" i="2"/>
  <c r="U28" i="37" s="1"/>
  <c r="V10" i="2"/>
  <c r="V28" i="37" s="1"/>
  <c r="W10" i="2"/>
  <c r="W28" i="37" s="1"/>
  <c r="X10" i="2"/>
  <c r="X28" i="37" s="1"/>
  <c r="Y10" i="2"/>
  <c r="Y28" i="37" s="1"/>
  <c r="Z10" i="2"/>
  <c r="Z28" i="37" s="1"/>
  <c r="AA10" i="2"/>
  <c r="AA28" i="37" s="1"/>
  <c r="AB10" i="2"/>
  <c r="AB28" i="37" s="1"/>
  <c r="AC10" i="2"/>
  <c r="AC28" i="37" s="1"/>
  <c r="AD10" i="2"/>
  <c r="AD28" i="37" s="1"/>
  <c r="AE10" i="2"/>
  <c r="AE28" i="37" s="1"/>
  <c r="AF10" i="2"/>
  <c r="AF28" i="37" s="1"/>
  <c r="AG10" i="2"/>
  <c r="AG28" i="37" s="1"/>
  <c r="AH10" i="2"/>
  <c r="AH28" i="37" s="1"/>
  <c r="E11" i="2"/>
  <c r="E29" i="37" s="1"/>
  <c r="F11" i="2"/>
  <c r="F29" i="37" s="1"/>
  <c r="G11" i="2"/>
  <c r="G29" i="37" s="1"/>
  <c r="H11" i="2"/>
  <c r="H29" i="37" s="1"/>
  <c r="I11" i="2"/>
  <c r="I29" i="37" s="1"/>
  <c r="J11" i="2"/>
  <c r="J29" i="37" s="1"/>
  <c r="K11" i="2"/>
  <c r="K29" i="37" s="1"/>
  <c r="L11" i="2"/>
  <c r="L29" i="37" s="1"/>
  <c r="M11" i="2"/>
  <c r="M29" i="37" s="1"/>
  <c r="N11" i="2"/>
  <c r="N29" i="37" s="1"/>
  <c r="O11" i="2"/>
  <c r="O29" i="37" s="1"/>
  <c r="P11" i="2"/>
  <c r="P29" i="37" s="1"/>
  <c r="Q11" i="2"/>
  <c r="Q29" i="37" s="1"/>
  <c r="R11" i="2"/>
  <c r="R29" i="37" s="1"/>
  <c r="S11" i="2"/>
  <c r="S29" i="37" s="1"/>
  <c r="T11" i="2"/>
  <c r="T29" i="37" s="1"/>
  <c r="U11" i="2"/>
  <c r="U29" i="37" s="1"/>
  <c r="V11" i="2"/>
  <c r="V29" i="37" s="1"/>
  <c r="W11" i="2"/>
  <c r="W29" i="37" s="1"/>
  <c r="X11" i="2"/>
  <c r="X29" i="37" s="1"/>
  <c r="Y11" i="2"/>
  <c r="Y29" i="37" s="1"/>
  <c r="Z11" i="2"/>
  <c r="Z29" i="37" s="1"/>
  <c r="AA11" i="2"/>
  <c r="AA29" i="37" s="1"/>
  <c r="AB11" i="2"/>
  <c r="AB29" i="37" s="1"/>
  <c r="AC11" i="2"/>
  <c r="AC29" i="37" s="1"/>
  <c r="AD11" i="2"/>
  <c r="AD29" i="37" s="1"/>
  <c r="AE11" i="2"/>
  <c r="AE29" i="37" s="1"/>
  <c r="AF11" i="2"/>
  <c r="AF29" i="37" s="1"/>
  <c r="AG11" i="2"/>
  <c r="AG29" i="37" s="1"/>
  <c r="AH11" i="2"/>
  <c r="AH29" i="37" s="1"/>
  <c r="E12" i="2"/>
  <c r="E30" i="37" s="1"/>
  <c r="F12" i="2"/>
  <c r="F30" i="37" s="1"/>
  <c r="G12" i="2"/>
  <c r="G30" i="37" s="1"/>
  <c r="H12" i="2"/>
  <c r="H30" i="37" s="1"/>
  <c r="I12" i="2"/>
  <c r="I30" i="37" s="1"/>
  <c r="J12" i="2"/>
  <c r="J30" i="37" s="1"/>
  <c r="K12" i="2"/>
  <c r="K30" i="37" s="1"/>
  <c r="L12" i="2"/>
  <c r="L30" i="37" s="1"/>
  <c r="M12" i="2"/>
  <c r="M30" i="37" s="1"/>
  <c r="N12" i="2"/>
  <c r="N30" i="37" s="1"/>
  <c r="O12" i="2"/>
  <c r="O30" i="37" s="1"/>
  <c r="P12" i="2"/>
  <c r="P30" i="37" s="1"/>
  <c r="Q12" i="2"/>
  <c r="Q30" i="37" s="1"/>
  <c r="R12" i="2"/>
  <c r="R30" i="37" s="1"/>
  <c r="S12" i="2"/>
  <c r="S30" i="37" s="1"/>
  <c r="T12" i="2"/>
  <c r="T30" i="37" s="1"/>
  <c r="U12" i="2"/>
  <c r="U30" i="37" s="1"/>
  <c r="V12" i="2"/>
  <c r="V30" i="37" s="1"/>
  <c r="W12" i="2"/>
  <c r="W30" i="37" s="1"/>
  <c r="X12" i="2"/>
  <c r="X30" i="37" s="1"/>
  <c r="Y12" i="2"/>
  <c r="Y30" i="37" s="1"/>
  <c r="Z12" i="2"/>
  <c r="Z30" i="37" s="1"/>
  <c r="AA12" i="2"/>
  <c r="AA30" i="37" s="1"/>
  <c r="AB12" i="2"/>
  <c r="AB30" i="37" s="1"/>
  <c r="AC12" i="2"/>
  <c r="AC30" i="37" s="1"/>
  <c r="AD12" i="2"/>
  <c r="AD30" i="37" s="1"/>
  <c r="AE12" i="2"/>
  <c r="AE30" i="37" s="1"/>
  <c r="AF12" i="2"/>
  <c r="AF30" i="37" s="1"/>
  <c r="AG12" i="2"/>
  <c r="AG30" i="37" s="1"/>
  <c r="AH12" i="2"/>
  <c r="AH30" i="37" s="1"/>
  <c r="E13" i="2"/>
  <c r="E31" i="37" s="1"/>
  <c r="F13" i="2"/>
  <c r="F31" i="37" s="1"/>
  <c r="G13" i="2"/>
  <c r="G31" i="37" s="1"/>
  <c r="H13" i="2"/>
  <c r="H31" i="37" s="1"/>
  <c r="I13" i="2"/>
  <c r="I31" i="37" s="1"/>
  <c r="J13" i="2"/>
  <c r="J31" i="37" s="1"/>
  <c r="K13" i="2"/>
  <c r="K31" i="37" s="1"/>
  <c r="L13" i="2"/>
  <c r="L31" i="37" s="1"/>
  <c r="M13" i="2"/>
  <c r="M31" i="37" s="1"/>
  <c r="N13" i="2"/>
  <c r="N31" i="37" s="1"/>
  <c r="O13" i="2"/>
  <c r="O31" i="37" s="1"/>
  <c r="P13" i="2"/>
  <c r="P31" i="37" s="1"/>
  <c r="Q13" i="2"/>
  <c r="Q31" i="37" s="1"/>
  <c r="R13" i="2"/>
  <c r="R31" i="37" s="1"/>
  <c r="S13" i="2"/>
  <c r="S31" i="37" s="1"/>
  <c r="T13" i="2"/>
  <c r="T31" i="37" s="1"/>
  <c r="U13" i="2"/>
  <c r="U31" i="37" s="1"/>
  <c r="V13" i="2"/>
  <c r="V31" i="37" s="1"/>
  <c r="W13" i="2"/>
  <c r="W31" i="37" s="1"/>
  <c r="X13" i="2"/>
  <c r="X31" i="37" s="1"/>
  <c r="Y13" i="2"/>
  <c r="Y31" i="37" s="1"/>
  <c r="Z13" i="2"/>
  <c r="Z31" i="37" s="1"/>
  <c r="AA13" i="2"/>
  <c r="AA31" i="37" s="1"/>
  <c r="AB13" i="2"/>
  <c r="AB31" i="37" s="1"/>
  <c r="AC13" i="2"/>
  <c r="AC31" i="37" s="1"/>
  <c r="AD13" i="2"/>
  <c r="AD31" i="37" s="1"/>
  <c r="AE13" i="2"/>
  <c r="AE31" i="37" s="1"/>
  <c r="AF13" i="2"/>
  <c r="AF31" i="37" s="1"/>
  <c r="AG13" i="2"/>
  <c r="AG31" i="37" s="1"/>
  <c r="AH13" i="2"/>
  <c r="AH31" i="37" s="1"/>
  <c r="E14" i="2"/>
  <c r="E32" i="37" s="1"/>
  <c r="F14" i="2"/>
  <c r="F32" i="37" s="1"/>
  <c r="G14" i="2"/>
  <c r="G32" i="37" s="1"/>
  <c r="H14" i="2"/>
  <c r="H32" i="37" s="1"/>
  <c r="I14" i="2"/>
  <c r="I32" i="37" s="1"/>
  <c r="J14" i="2"/>
  <c r="J32" i="37" s="1"/>
  <c r="K14" i="2"/>
  <c r="K32" i="37" s="1"/>
  <c r="L14" i="2"/>
  <c r="L32" i="37" s="1"/>
  <c r="M14" i="2"/>
  <c r="M32" i="37" s="1"/>
  <c r="N14" i="2"/>
  <c r="N32" i="37" s="1"/>
  <c r="O14" i="2"/>
  <c r="O32" i="37" s="1"/>
  <c r="P14" i="2"/>
  <c r="P32" i="37" s="1"/>
  <c r="Q14" i="2"/>
  <c r="Q32" i="37" s="1"/>
  <c r="R14" i="2"/>
  <c r="R32" i="37" s="1"/>
  <c r="S14" i="2"/>
  <c r="S32" i="37" s="1"/>
  <c r="T14" i="2"/>
  <c r="T32" i="37" s="1"/>
  <c r="U14" i="2"/>
  <c r="U32" i="37" s="1"/>
  <c r="V14" i="2"/>
  <c r="V32" i="37" s="1"/>
  <c r="W14" i="2"/>
  <c r="W32" i="37" s="1"/>
  <c r="X14" i="2"/>
  <c r="X32" i="37" s="1"/>
  <c r="Y14" i="2"/>
  <c r="Y32" i="37" s="1"/>
  <c r="Z14" i="2"/>
  <c r="Z32" i="37" s="1"/>
  <c r="AA14" i="2"/>
  <c r="AA32" i="37" s="1"/>
  <c r="AB14" i="2"/>
  <c r="AB32" i="37" s="1"/>
  <c r="AC14" i="2"/>
  <c r="AC32" i="37" s="1"/>
  <c r="AD14" i="2"/>
  <c r="AD32" i="37" s="1"/>
  <c r="AE14" i="2"/>
  <c r="AE32" i="37" s="1"/>
  <c r="AF14" i="2"/>
  <c r="AF32" i="37" s="1"/>
  <c r="AG14" i="2"/>
  <c r="AG32" i="37" s="1"/>
  <c r="AH14" i="2"/>
  <c r="AH32" i="37" s="1"/>
  <c r="E15" i="2"/>
  <c r="E33" i="37" s="1"/>
  <c r="F15" i="2"/>
  <c r="F33" i="37" s="1"/>
  <c r="G15" i="2"/>
  <c r="G33" i="37" s="1"/>
  <c r="H15" i="2"/>
  <c r="H33" i="37" s="1"/>
  <c r="I15" i="2"/>
  <c r="I33" i="37" s="1"/>
  <c r="J15" i="2"/>
  <c r="J33" i="37" s="1"/>
  <c r="K15" i="2"/>
  <c r="K33" i="37" s="1"/>
  <c r="L15" i="2"/>
  <c r="L33" i="37" s="1"/>
  <c r="M15" i="2"/>
  <c r="M33" i="37" s="1"/>
  <c r="N15" i="2"/>
  <c r="N33" i="37" s="1"/>
  <c r="O15" i="2"/>
  <c r="O33" i="37" s="1"/>
  <c r="P15" i="2"/>
  <c r="P33" i="37" s="1"/>
  <c r="Q15" i="2"/>
  <c r="Q33" i="37" s="1"/>
  <c r="R15" i="2"/>
  <c r="R33" i="37" s="1"/>
  <c r="S15" i="2"/>
  <c r="S33" i="37" s="1"/>
  <c r="T15" i="2"/>
  <c r="T33" i="37" s="1"/>
  <c r="U15" i="2"/>
  <c r="U33" i="37" s="1"/>
  <c r="V15" i="2"/>
  <c r="V33" i="37" s="1"/>
  <c r="W15" i="2"/>
  <c r="W33" i="37" s="1"/>
  <c r="X15" i="2"/>
  <c r="X33" i="37" s="1"/>
  <c r="Y15" i="2"/>
  <c r="Y33" i="37" s="1"/>
  <c r="Z15" i="2"/>
  <c r="Z33" i="37" s="1"/>
  <c r="AA15" i="2"/>
  <c r="AA33" i="37" s="1"/>
  <c r="AB15" i="2"/>
  <c r="AB33" i="37" s="1"/>
  <c r="AC15" i="2"/>
  <c r="AC33" i="37" s="1"/>
  <c r="AD15" i="2"/>
  <c r="AD33" i="37" s="1"/>
  <c r="AE15" i="2"/>
  <c r="AE33" i="37" s="1"/>
  <c r="AF15" i="2"/>
  <c r="AF33" i="37" s="1"/>
  <c r="AG15" i="2"/>
  <c r="AG33" i="37" s="1"/>
  <c r="AH15" i="2"/>
  <c r="AH33" i="37" s="1"/>
  <c r="E28"/>
  <c r="D11" i="2"/>
  <c r="D29" i="37" s="1"/>
  <c r="D12" i="2"/>
  <c r="D30" i="37" s="1"/>
  <c r="D13" i="2"/>
  <c r="D31" i="37" s="1"/>
  <c r="D14" i="2"/>
  <c r="D32" i="37" s="1"/>
  <c r="D15" i="2"/>
  <c r="D33" i="37" s="1"/>
  <c r="D10" i="2"/>
  <c r="D28" i="37" s="1"/>
  <c r="D49"/>
  <c r="E49"/>
  <c r="E46"/>
  <c r="D46"/>
  <c r="D43"/>
  <c r="E43"/>
  <c r="E40"/>
  <c r="D40"/>
  <c r="C6"/>
  <c r="C16"/>
  <c r="C10"/>
  <c r="C8"/>
  <c r="D24" i="34" l="1"/>
  <c r="D23"/>
  <c r="D25"/>
  <c r="D19" i="35"/>
  <c r="D18"/>
  <c r="E19"/>
  <c r="E18"/>
  <c r="D8"/>
  <c r="D9"/>
  <c r="E8"/>
  <c r="E9"/>
  <c r="D42" i="37" l="1"/>
  <c r="D51" i="43"/>
  <c r="D47" i="37"/>
  <c r="D54" i="43"/>
  <c r="E41" i="37"/>
  <c r="D52" i="43"/>
  <c r="E48" i="37"/>
  <c r="D57" i="43"/>
  <c r="E42" i="37"/>
  <c r="D53" i="43"/>
  <c r="E47" i="37"/>
  <c r="D56" i="43"/>
  <c r="D41" i="37"/>
  <c r="D50" i="43"/>
  <c r="D48" i="37"/>
  <c r="D55" i="43"/>
</calcChain>
</file>

<file path=xl/comments1.xml><?xml version="1.0" encoding="utf-8"?>
<comments xmlns="http://schemas.openxmlformats.org/spreadsheetml/2006/main">
  <authors>
    <author>ialvarezr</author>
  </authors>
  <commentList>
    <comment ref="C48" authorId="0">
      <text>
        <r>
          <rPr>
            <b/>
            <sz val="9"/>
            <color indexed="81"/>
            <rFont val="Tahoma"/>
            <family val="2"/>
          </rPr>
          <t>Cambio de signo para reflejar correctamente lo que es entrada y salida de caja</t>
        </r>
        <r>
          <rPr>
            <sz val="9"/>
            <color indexed="81"/>
            <rFont val="Tahoma"/>
            <family val="2"/>
          </rPr>
          <t xml:space="preserve">
</t>
        </r>
      </text>
    </comment>
    <comment ref="C52" authorId="0">
      <text>
        <r>
          <rPr>
            <b/>
            <sz val="9"/>
            <color indexed="81"/>
            <rFont val="Tahoma"/>
            <family val="2"/>
          </rPr>
          <t>Cambio de signo para reflejar correctamente lo que es entrada y salida de caja</t>
        </r>
        <r>
          <rPr>
            <sz val="9"/>
            <color indexed="81"/>
            <rFont val="Tahoma"/>
            <family val="2"/>
          </rPr>
          <t xml:space="preserve">
</t>
        </r>
      </text>
    </comment>
    <comment ref="C56" authorId="0">
      <text>
        <r>
          <rPr>
            <b/>
            <sz val="9"/>
            <color indexed="81"/>
            <rFont val="Tahoma"/>
            <family val="2"/>
          </rPr>
          <t>Se aplican impuestos sobre "beneficios"</t>
        </r>
        <r>
          <rPr>
            <sz val="9"/>
            <color indexed="81"/>
            <rFont val="Tahoma"/>
            <family val="2"/>
          </rPr>
          <t xml:space="preserve">
</t>
        </r>
      </text>
    </comment>
    <comment ref="C59" authorId="0">
      <text>
        <r>
          <rPr>
            <sz val="9"/>
            <color indexed="81"/>
            <rFont val="Tahoma"/>
            <family val="2"/>
          </rPr>
          <t xml:space="preserve">Se calculan para hallar el </t>
        </r>
        <r>
          <rPr>
            <b/>
            <sz val="9"/>
            <color indexed="81"/>
            <rFont val="Tahoma"/>
            <family val="2"/>
          </rPr>
          <t>Pauback del Proyecto-Payback (I)</t>
        </r>
        <r>
          <rPr>
            <sz val="9"/>
            <color indexed="81"/>
            <rFont val="Tahoma"/>
            <family val="2"/>
          </rPr>
          <t xml:space="preserve">
</t>
        </r>
      </text>
    </comment>
    <comment ref="C70" authorId="0">
      <text>
        <r>
          <rPr>
            <b/>
            <sz val="9"/>
            <color indexed="81"/>
            <rFont val="Tahoma"/>
            <family val="2"/>
          </rPr>
          <t>Cambio de signo para reflejar correctamente lo que es entrada y salida de caja</t>
        </r>
        <r>
          <rPr>
            <sz val="9"/>
            <color indexed="81"/>
            <rFont val="Tahoma"/>
            <family val="2"/>
          </rPr>
          <t xml:space="preserve">
</t>
        </r>
      </text>
    </comment>
    <comment ref="C74" authorId="0">
      <text>
        <r>
          <rPr>
            <b/>
            <sz val="9"/>
            <color indexed="81"/>
            <rFont val="Tahoma"/>
            <family val="2"/>
          </rPr>
          <t>Cambio de signo para reflejar correctamente lo que es entrada y salida de caja</t>
        </r>
      </text>
    </comment>
    <comment ref="C78" authorId="0">
      <text>
        <r>
          <rPr>
            <b/>
            <sz val="9"/>
            <color indexed="81"/>
            <rFont val="Tahoma"/>
            <family val="2"/>
          </rPr>
          <t>Se aplican impuestos sobre "beneficios"</t>
        </r>
        <r>
          <rPr>
            <sz val="9"/>
            <color indexed="81"/>
            <rFont val="Tahoma"/>
            <family val="2"/>
          </rPr>
          <t xml:space="preserve">
</t>
        </r>
      </text>
    </comment>
  </commentList>
</comments>
</file>

<file path=xl/comments2.xml><?xml version="1.0" encoding="utf-8"?>
<comments xmlns="http://schemas.openxmlformats.org/spreadsheetml/2006/main">
  <authors>
    <author>ialvarezr</author>
  </authors>
  <commentList>
    <comment ref="C58" authorId="0">
      <text>
        <r>
          <rPr>
            <b/>
            <sz val="9"/>
            <color indexed="81"/>
            <rFont val="Tahoma"/>
            <family val="2"/>
          </rPr>
          <t>Sistema de amortización francés: cuotas de amortización costantes, que incluyen la devolución del principal y el pago de intereses</t>
        </r>
      </text>
    </comment>
    <comment ref="C116" authorId="0">
      <text>
        <r>
          <rPr>
            <b/>
            <sz val="9"/>
            <color indexed="81"/>
            <rFont val="Tahoma"/>
            <family val="2"/>
          </rPr>
          <t>Sistema de amortización francés: cuotas de amortización costantes, que incluyen la devolución del principal y el pago de intereses</t>
        </r>
        <r>
          <rPr>
            <sz val="9"/>
            <color indexed="81"/>
            <rFont val="Tahoma"/>
            <family val="2"/>
          </rPr>
          <t xml:space="preserve">
</t>
        </r>
      </text>
    </comment>
  </commentList>
</comments>
</file>

<file path=xl/sharedStrings.xml><?xml version="1.0" encoding="utf-8"?>
<sst xmlns="http://schemas.openxmlformats.org/spreadsheetml/2006/main" count="1006" uniqueCount="370">
  <si>
    <r>
      <t>SITUACIÓN SIN PROYECTO</t>
    </r>
    <r>
      <rPr>
        <sz val="10"/>
        <color rgb="FF000000"/>
        <rFont val="Arial"/>
        <family val="2"/>
      </rPr>
      <t xml:space="preserve"> </t>
    </r>
  </si>
  <si>
    <r>
      <t>SITUACIÓN CON PROYECTO</t>
    </r>
    <r>
      <rPr>
        <sz val="10"/>
        <color rgb="FF000000"/>
        <rFont val="Arial"/>
        <family val="2"/>
      </rPr>
      <t xml:space="preserve"> </t>
    </r>
  </si>
  <si>
    <r>
      <t>DIFERENCIAL</t>
    </r>
    <r>
      <rPr>
        <sz val="10"/>
        <color rgb="FF000000"/>
        <rFont val="Arial"/>
        <family val="2"/>
      </rPr>
      <t xml:space="preserve"> </t>
    </r>
  </si>
  <si>
    <t>COSTES DE INVERSIÓN</t>
  </si>
  <si>
    <t>Costes de inversión</t>
  </si>
  <si>
    <t xml:space="preserve">Personal </t>
  </si>
  <si>
    <t xml:space="preserve">Energía </t>
  </si>
  <si>
    <t xml:space="preserve">Otros </t>
  </si>
  <si>
    <t>INGRESOS OPERATIVOS</t>
  </si>
  <si>
    <t>COSTES DE OPERACIÓN</t>
  </si>
  <si>
    <t>FLUJOS DE CAJA DIFERENCIALES</t>
  </si>
  <si>
    <t>FUENTES DE FINANCIACIÓN</t>
  </si>
  <si>
    <t>D.- FUENTES DE FINANCIACIÓN</t>
  </si>
  <si>
    <t>TOTAL FUENTES DE FINANC</t>
  </si>
  <si>
    <t>SUBVENCIONES</t>
  </si>
  <si>
    <t>Ingresos de operación</t>
  </si>
  <si>
    <t>F.- SOSTENIBILIDAD FINANCIERA</t>
  </si>
  <si>
    <r>
      <t>ENTRADAS DE CAJA</t>
    </r>
    <r>
      <rPr>
        <sz val="10"/>
        <color rgb="FF000000"/>
        <rFont val="Arial"/>
        <family val="2"/>
      </rPr>
      <t xml:space="preserve"> </t>
    </r>
  </si>
  <si>
    <t xml:space="preserve">Fuentes de financiación </t>
  </si>
  <si>
    <t xml:space="preserve">Ingresos de Operación </t>
  </si>
  <si>
    <r>
      <t>SALIDAS DE CAJA</t>
    </r>
    <r>
      <rPr>
        <sz val="10"/>
        <color rgb="FF000000"/>
        <rFont val="Arial"/>
        <family val="2"/>
      </rPr>
      <t xml:space="preserve"> </t>
    </r>
  </si>
  <si>
    <t xml:space="preserve">Costes de Operación </t>
  </si>
  <si>
    <t>Costes de operación</t>
  </si>
  <si>
    <t>Autoridad Portuaria</t>
  </si>
  <si>
    <t>RESUMEN EJECUTIVO</t>
  </si>
  <si>
    <t xml:space="preserve">Autoridad Portuaria </t>
  </si>
  <si>
    <t>INPUTS</t>
  </si>
  <si>
    <t>DEMANDA</t>
  </si>
  <si>
    <t xml:space="preserve">Tráfico SIN Proyecto </t>
  </si>
  <si>
    <t xml:space="preserve">Tráfico CON Proyecto </t>
  </si>
  <si>
    <r>
      <t>TOTAL</t>
    </r>
    <r>
      <rPr>
        <sz val="10"/>
        <color rgb="FF000000"/>
        <rFont val="Arial"/>
        <family val="2"/>
      </rPr>
      <t xml:space="preserve"> </t>
    </r>
  </si>
  <si>
    <t xml:space="preserve">Tráfico DIFERENCIAL </t>
  </si>
  <si>
    <t xml:space="preserve">Tráfico Generado </t>
  </si>
  <si>
    <t>IPC</t>
  </si>
  <si>
    <t>B.- COSTES DE INVERSIÓN</t>
  </si>
  <si>
    <t>B.1.- COSTES DE INVERSIÓN AUTORIDAD PORTUARIA</t>
  </si>
  <si>
    <t>B.2.- COSTES DE INVERSIÓN OPERADOR PARTÍCIPE</t>
  </si>
  <si>
    <t>Tráfico SIN proyecto</t>
  </si>
  <si>
    <t>C.- COSTES DE OPERACIÓN</t>
  </si>
  <si>
    <t>C.1.- COSTES DE OPERACIÓN AUTORIDAD PORTUARIA</t>
  </si>
  <si>
    <t>C.2.- COSTES DE OPERACIÓN OPERADOR PARTÍCIPE</t>
  </si>
  <si>
    <t>D.- INGRESOS DE OPERACIÓN</t>
  </si>
  <si>
    <t>D.1.- INGRESOS DE OPERACIÓN AUTORIDAD PORTUARIA</t>
  </si>
  <si>
    <t>D.2.- INGRESOS DE OPERACIÓN OPERADOR PARTÍCIPE</t>
  </si>
  <si>
    <t>IMPUESTOS</t>
  </si>
  <si>
    <t>D.1.- FUENTES DE FINANCIACIÓN AUTORIDAD PORTUARIA</t>
  </si>
  <si>
    <t>RECURSOS PROPIOS</t>
  </si>
  <si>
    <t>DEUDA</t>
  </si>
  <si>
    <t>D.2.- FUENTES DE FINANCIACIÓN OPERADOR PARTÍCIPE</t>
  </si>
  <si>
    <t>FINANCIACIÓN AJENA RECIBIDA</t>
  </si>
  <si>
    <t xml:space="preserve"> SOSTENIBILIDAD FINANCIERA</t>
  </si>
  <si>
    <t>Impuestos</t>
  </si>
  <si>
    <t>Costes de Inversión (sin valor residual)</t>
  </si>
  <si>
    <t>Costes Financieros</t>
  </si>
  <si>
    <t>F.1.-SOSTENIBILIDAD FINANCIERA AUTORIDAD PORTUARIA</t>
  </si>
  <si>
    <t>F.2.-SOSTENIBILIDAD FINANCIERA OPERADOR PARTÍCIPE</t>
  </si>
  <si>
    <t>Inversor/ Operador partícipe</t>
  </si>
  <si>
    <t>Tasa Financiera de Descuento del Proyecto</t>
  </si>
  <si>
    <t>Tasa Interna de Rentabilidad Financiera del Proyecto-TIRF (I)</t>
  </si>
  <si>
    <t>DATOS PROYECTO</t>
  </si>
  <si>
    <t>Nombre del Proyecto</t>
  </si>
  <si>
    <t>Número Expediente</t>
  </si>
  <si>
    <t>Hito 1</t>
  </si>
  <si>
    <t>Hito 2</t>
  </si>
  <si>
    <t>Hito 3</t>
  </si>
  <si>
    <t>Tipología</t>
  </si>
  <si>
    <t>Descripción Conceptual</t>
  </si>
  <si>
    <t>Tasa Financiera de Descuento del Capital</t>
  </si>
  <si>
    <t>Tasa Interna de Rentabilidad Financiera del Capital-TIRF (C)</t>
  </si>
  <si>
    <t>A.- DATOS GENERALES</t>
  </si>
  <si>
    <t>Fecha Solicitud</t>
  </si>
  <si>
    <t>Fecha Evaluación</t>
  </si>
  <si>
    <t>Hitos de Seguimiento Ex Post</t>
  </si>
  <si>
    <t>B.- DESCRIPCIÓN CONCEPTUAL</t>
  </si>
  <si>
    <t>Tipología de Proyecto</t>
  </si>
  <si>
    <t>Coste de inversión. TOTAL</t>
  </si>
  <si>
    <t>Coste de inversión. Autoridad Portuaria</t>
  </si>
  <si>
    <t>Coste de inversión. Operador Partícipe</t>
  </si>
  <si>
    <t>DESCRIPCIÓN DEL PROYECTO</t>
  </si>
  <si>
    <t>Perímetro del Proyecto</t>
  </si>
  <si>
    <t>Agente</t>
  </si>
  <si>
    <t>Detalle</t>
  </si>
  <si>
    <t>Inversor/ Operador Partícipe</t>
  </si>
  <si>
    <t>RESULTADOS RENTABILIDAD</t>
  </si>
  <si>
    <t>A.- RENTABILIDAD FINANCIERA DEL PROYECTO</t>
  </si>
  <si>
    <t>B.- RENTABILIDAD FINANCIERA DEL CAPITAL</t>
  </si>
  <si>
    <t>A.- PROYECCIONES DE DEMANDA</t>
  </si>
  <si>
    <t>A.1- AUTORIDAD PORTUARIA</t>
  </si>
  <si>
    <t xml:space="preserve">Tráfico CON proyecto </t>
  </si>
  <si>
    <t xml:space="preserve">Tráfico Diferencial </t>
  </si>
  <si>
    <t>Tráfico Desviado Portuario</t>
  </si>
  <si>
    <t>Tráfico Desviado Modal</t>
  </si>
  <si>
    <t>Tráfico Generado</t>
  </si>
  <si>
    <t>ENTRADAS DE CAJA</t>
  </si>
  <si>
    <t>Ingresos de financiación</t>
  </si>
  <si>
    <t>SALIDAS DE CAJA</t>
  </si>
  <si>
    <t>RESULTADOS DETALLADOS</t>
  </si>
  <si>
    <t>A.- DESCRIPCIÓN GENERAL</t>
  </si>
  <si>
    <t>B.- IDENTIFICACIÓN DE AGENTES</t>
  </si>
  <si>
    <t>A.- RESUMEN</t>
  </si>
  <si>
    <t>A.1.- AUTORIDAD PORTUARIA</t>
  </si>
  <si>
    <t>B.- CÁLCULOS</t>
  </si>
  <si>
    <t>A. RESUMEN</t>
  </si>
  <si>
    <t>A.2- INVERSOR/ OPERADOR PARTÍCIPE</t>
  </si>
  <si>
    <t>B. CÁLCULOS</t>
  </si>
  <si>
    <t>A.2.- INVERSOR/ OPERADOR PARTÍCIPE</t>
  </si>
  <si>
    <t>A.1.- AUTORIDAD PORTUARIA (diferencial entre CON y SIN proyecto)</t>
  </si>
  <si>
    <t>A.2.- INVERSOR/ OPERADOR PARTÍCIPE (diferencial entre CON y SIN proyecto)</t>
  </si>
  <si>
    <t>A.- Datos proyecto</t>
  </si>
  <si>
    <t>A.1.- Autoridad Portuaria</t>
  </si>
  <si>
    <t>A.2.- Nombre del Proyecto</t>
  </si>
  <si>
    <t>A.3.- Número Expediente</t>
  </si>
  <si>
    <t>B.-Descripción del proyecto</t>
  </si>
  <si>
    <t>B.1.- Perímetro del Proyecto</t>
  </si>
  <si>
    <t>B.2.- Descripción conceptual</t>
  </si>
  <si>
    <t>B.3.- Agentes</t>
  </si>
  <si>
    <t>C.-Proyecciones de demanda</t>
  </si>
  <si>
    <t>C.1.- Demanda Autoridad Portuaria</t>
  </si>
  <si>
    <t>D.-Rentabilidad Financiera</t>
  </si>
  <si>
    <t>D.1.- Rentabilidad Financiera del Proyecto</t>
  </si>
  <si>
    <t>D.2.- Rentabilidad Financiera del Capital</t>
  </si>
  <si>
    <t>E.-Sostenibilidad Financiera</t>
  </si>
  <si>
    <t>E.1.- Sosteniblidad Financiera Autoridad Portuaria</t>
  </si>
  <si>
    <t>E.2.- Sosteniblidad Financiera Inversor/ Operador Partícipe</t>
  </si>
  <si>
    <t>Valor Actual Neto Financiero del Proyecto-VANF (I)</t>
  </si>
  <si>
    <t>Valor Actual Neto Financiero del Capital-VANF (C)</t>
  </si>
  <si>
    <t>COBERTURA SERVICIO DEUDA</t>
  </si>
  <si>
    <t>Ratio Cobertura Servicio Deuda</t>
  </si>
  <si>
    <t>Payback del Proyecto-Payback (I)</t>
  </si>
  <si>
    <t>Payback del Capital-Payback (C)</t>
  </si>
  <si>
    <t>Índice</t>
  </si>
  <si>
    <t>Enero 2016</t>
  </si>
  <si>
    <t>Datos Proyecto</t>
  </si>
  <si>
    <t>Descripción del Proyecto</t>
  </si>
  <si>
    <t>Resultados Rentabilidad</t>
  </si>
  <si>
    <t>Resultados Detallados</t>
  </si>
  <si>
    <t>Soporte a la elaboración</t>
  </si>
  <si>
    <t>Inputs</t>
  </si>
  <si>
    <t>Demanda</t>
  </si>
  <si>
    <t>Análisis Financiero</t>
  </si>
  <si>
    <t>Costes de Inversión</t>
  </si>
  <si>
    <t>Costes de Operación</t>
  </si>
  <si>
    <t>Ingresos de Operación</t>
  </si>
  <si>
    <t>Fuentes de Financiación</t>
  </si>
  <si>
    <t>Sostenibilidad Financiera</t>
  </si>
  <si>
    <t>INGRESOS DE OPERACIÓN</t>
  </si>
  <si>
    <t>Resumen Ejecutivo</t>
  </si>
  <si>
    <t>1.- PARÁMETROS MACROECONÓMICOS</t>
  </si>
  <si>
    <t>Flujos de Caja Libres del Proyecto</t>
  </si>
  <si>
    <t>Flujos de Caja del Capital</t>
  </si>
  <si>
    <t>FLUJOS DE CAJA DEL CAPITAL</t>
  </si>
  <si>
    <t>E.- FLUJOS DE CAJA LIBRES DEL PROYECTO</t>
  </si>
  <si>
    <t>E.1.- FLUJOS DE CAJA LIBRES DIFERENCIALES DEL PROYECTO DE LA AUTORIDAD PORTUARIA</t>
  </si>
  <si>
    <t>E.2.- FLUJOS DE CAJA LIBRES DIFERENCIALES DEL PROYECTO DEL INVERSOR/ OPERADOR PARTÍCIPE</t>
  </si>
  <si>
    <t>E.- FLUJOS DE CAJA DEL CAPITAL</t>
  </si>
  <si>
    <t>E.1.- FLUJOS DE CAJA DEL CAPITAL AUTORIDAD PORTUARIA</t>
  </si>
  <si>
    <t>E.2.- FLUJOS DE CAJA DEL CAPITAL OPERADOR PARTÍCIPE</t>
  </si>
  <si>
    <t>FLUJOS DE CAJA NETOS</t>
  </si>
  <si>
    <t xml:space="preserve">FLUJOS DE CAJA NETOS ACUMULADOS </t>
  </si>
  <si>
    <t>FLUJOS DE CAJA LIBRES DEL PROYECTO</t>
  </si>
  <si>
    <t>Flujos de Caja Netos</t>
  </si>
  <si>
    <t>Flujos de Caja Netos acumulados</t>
  </si>
  <si>
    <t>DEVOLUCIÓN PPAL</t>
  </si>
  <si>
    <t>Devolución del Principal</t>
  </si>
  <si>
    <t>FLUJOS DE CAJA LIBRES DIFERENCIALES</t>
  </si>
  <si>
    <t>PAGO DE INTERESES FINANCIEROS</t>
  </si>
  <si>
    <t>Costes financieros</t>
  </si>
  <si>
    <t>MEIPOR. Caso de Estudio 3. Adaptación de un antiguo muelle en una terminal de cereales</t>
  </si>
  <si>
    <t>Puerto 1</t>
  </si>
  <si>
    <t>N/A</t>
  </si>
  <si>
    <t>Adaptación de un antiguo muelle en una terminal de cereales</t>
  </si>
  <si>
    <t>Muelles y atraques</t>
  </si>
  <si>
    <t xml:space="preserve">En la actualidad, existe un pequeño muelle en desuso en el Puerto 1. Dada la incipiente demanda de importación de cereales en el área de influencia del Puerto 1, la Autoridad Portuaria ha decidido, junto con un inversor privado, adaptar dicho muelle para convertirlo en una nueva terminal de cereales.
Para ello, se acometerán obras de adecuación de los accesos a la terminal, así como la adaptación de la superestructura del muelle y la adquisición de equipamiento especializado.
</t>
  </si>
  <si>
    <t>España en ámbito de transporte, sin perjuicio de la consideración de externalidades que afectan directamente a la sociedad en general</t>
  </si>
  <si>
    <t>Operador</t>
  </si>
  <si>
    <t>Promotora del proyecto, y encargada de la financiación de las actuaciones relacionadas con la adaptación de los accesos a la terminal</t>
  </si>
  <si>
    <t>Operador privado de la nueva terminal de cereales; encargado de la financiación del equipamiento y la adaptación de la superestructura, así como de la operación de la nueva terminal</t>
  </si>
  <si>
    <t>B.1- TRÁFICO SIN PROYECTO</t>
  </si>
  <si>
    <t>Tráfico SIN PROYECTO Total</t>
  </si>
  <si>
    <t>B.2- TRÁFICO CON PROYECTO</t>
  </si>
  <si>
    <t>Tráfico CON PROYECTO Total</t>
  </si>
  <si>
    <t>Tráfico Total Cereales Hinterland</t>
  </si>
  <si>
    <t>Crecimiento Orgánico</t>
  </si>
  <si>
    <t>2.- DEMANDA</t>
  </si>
  <si>
    <t>Crecimiento orgánico</t>
  </si>
  <si>
    <t>Yoy</t>
  </si>
  <si>
    <t>Cuota Puerto 1</t>
  </si>
  <si>
    <t>Tráfico Hinterland año 5</t>
  </si>
  <si>
    <t>Cuota objetivo Puerto 1</t>
  </si>
  <si>
    <t>Tráfico DIFERENCIAL Total</t>
  </si>
  <si>
    <t>Tráfico desviado portuario</t>
  </si>
  <si>
    <t>Tráfico desviado modal</t>
  </si>
  <si>
    <t>Tráfico generado</t>
  </si>
  <si>
    <t>A.1.- DEMANDA AUTORIDAD PORTUARIA/ OPERADOR PARTÍCIPE</t>
  </si>
  <si>
    <t>3.- FLUJOS DE CAJA DEL PROYECTO</t>
  </si>
  <si>
    <t>3.1.- Costes de inversión</t>
  </si>
  <si>
    <t>Costes de inversión Operador Partícipe</t>
  </si>
  <si>
    <t>Reparto por concepto</t>
  </si>
  <si>
    <t>Personal</t>
  </si>
  <si>
    <t>Energía</t>
  </si>
  <si>
    <t>Otros</t>
  </si>
  <si>
    <t>Costes de inversión Autoridad Portuaria</t>
  </si>
  <si>
    <t>B.1- AUTORIDAD PORTUARIA</t>
  </si>
  <si>
    <t>B.1.0- INPUTS</t>
  </si>
  <si>
    <t>B.1.1.- SITUACIÓN SIN PROYECTO</t>
  </si>
  <si>
    <t>Costes de inversión AUTORIDAD PORTUARIA</t>
  </si>
  <si>
    <t>B.1.2.- SITUACIÓN CON PROYECTO</t>
  </si>
  <si>
    <t>B.1.3.- DIFERENCIAL</t>
  </si>
  <si>
    <t>B.2- INVERSOR/ OPERADOR PARTÍCIPE</t>
  </si>
  <si>
    <t>B.2.0- INPUTS</t>
  </si>
  <si>
    <t>B.2.1.- SITUACIÓN SIN PROYECTO</t>
  </si>
  <si>
    <t>Costes de inversión OPERADOR TERMINAL</t>
  </si>
  <si>
    <t>B.2.2.- SITUACIÓN CON PROYECTO</t>
  </si>
  <si>
    <t>B.2.3.- DIFERENCIAL</t>
  </si>
  <si>
    <t>3.2.- Costes operativos</t>
  </si>
  <si>
    <t>€/TEU (año 0)</t>
  </si>
  <si>
    <t>SIN proyecto</t>
  </si>
  <si>
    <t>CON proyecto</t>
  </si>
  <si>
    <t>Operador partícipe</t>
  </si>
  <si>
    <t>Reparto</t>
  </si>
  <si>
    <t>€/Ton (año 0)</t>
  </si>
  <si>
    <t>Tráfico CON proyecto</t>
  </si>
  <si>
    <t>Costes operativos AUTORIDAD PORTUARIA</t>
  </si>
  <si>
    <t>Costes operativos OPERADOR PARTÍCIPE</t>
  </si>
  <si>
    <t>A.1.- AUTORIDAD PORTUARIA/ OP PARTÍCIPE</t>
  </si>
  <si>
    <t>3.3.- Ingresos operativos</t>
  </si>
  <si>
    <t>Tasas portuarias</t>
  </si>
  <si>
    <t>Servicios terminal</t>
  </si>
  <si>
    <t>Tasa de ocupación</t>
  </si>
  <si>
    <t>Tráfico SIN proyecto-TOTAL</t>
  </si>
  <si>
    <t>Ingresos operativos AUTORIDAD PORTUARIA</t>
  </si>
  <si>
    <t>Ingresos operativos OPERADOR PARTÍCIPE</t>
  </si>
  <si>
    <t>Tasas portuarias-SIN proyecto</t>
  </si>
  <si>
    <t>Tasas portuarias-CON proyecto</t>
  </si>
  <si>
    <t>Tasas de ocupación/ actividad SIN proyecto</t>
  </si>
  <si>
    <t>Tasas de ocupación/ actividad CON proyecto</t>
  </si>
  <si>
    <t>Tasa ocupación/ actividad</t>
  </si>
  <si>
    <t>Servicios terminal-SIN proyecto</t>
  </si>
  <si>
    <t>Servicios terminal-CON proyecto</t>
  </si>
  <si>
    <t>Costes unitarios totales (€/Ton)</t>
  </si>
  <si>
    <t>Demanda (Ton)</t>
  </si>
  <si>
    <t>Ingresos unitarios (€/Ton)</t>
  </si>
  <si>
    <t>B.1- AUTORIDAD PORTUARIA (diferencial entre CON y SIN proyecto)</t>
  </si>
  <si>
    <t>Impuestos AUTORIDAD PORTUARIA</t>
  </si>
  <si>
    <t>TOTAL Flujos De Caja Libres AUTORIDAD PORTUARIA</t>
  </si>
  <si>
    <t>Flujos de Caja Acumulados</t>
  </si>
  <si>
    <t>B.2- INVERSOR/ OPERADOR PARTÍCIPE (diferencial entre CON y SIN proyecto)</t>
  </si>
  <si>
    <t>Costes de inversión OPERADOR PARTÍCIPE</t>
  </si>
  <si>
    <t>Impuestos OPERADOR PARTÍCIPE</t>
  </si>
  <si>
    <t>TOTAL Flujos De Caja Libres OPERADOR PARTÍCIPE</t>
  </si>
  <si>
    <t>3.4.- Impuestos</t>
  </si>
  <si>
    <t>% s/ "beneficios"</t>
  </si>
  <si>
    <t>4.- RENTABILIDAD FINANCIERA DEL PROYECTO</t>
  </si>
  <si>
    <t>ke</t>
  </si>
  <si>
    <t>kd</t>
  </si>
  <si>
    <t>d (% deuda)</t>
  </si>
  <si>
    <t>t</t>
  </si>
  <si>
    <t>Tasa Financiera del Proyecto A. Portuaria</t>
  </si>
  <si>
    <t>Operador Partícipe</t>
  </si>
  <si>
    <t>Tasa Financiera del Proyecto Inversor/ Op. partícipe</t>
  </si>
  <si>
    <t>5.- FUENTES DE FINANCIACIÓN</t>
  </si>
  <si>
    <t>% recursos propios</t>
  </si>
  <si>
    <t>% deuda</t>
  </si>
  <si>
    <t>% subvenciones</t>
  </si>
  <si>
    <t>Valor del préstamo</t>
  </si>
  <si>
    <t>Año solicitud préstamo</t>
  </si>
  <si>
    <t>Período de carencia deuda (años)</t>
  </si>
  <si>
    <t>Interés anual</t>
  </si>
  <si>
    <t>Período de devolución (años)</t>
  </si>
  <si>
    <t>B.1.1- "INGRESOS" DE FINANCIACIÓN</t>
  </si>
  <si>
    <t>Recursos propios</t>
  </si>
  <si>
    <t>Deuda</t>
  </si>
  <si>
    <t>Subvenciones</t>
  </si>
  <si>
    <t>TOTAL FINANCIACIÓN</t>
  </si>
  <si>
    <t>B.1.2- "COSTES" DE FINANCIACIÓN (Devolución del principal + pago de intereses)</t>
  </si>
  <si>
    <t>Valor del préstamo tras período de carencia</t>
  </si>
  <si>
    <t>Cuota de amortización anual</t>
  </si>
  <si>
    <t>Devolución principal</t>
  </si>
  <si>
    <t>Intereses financieros</t>
  </si>
  <si>
    <t>Calendario pago deuda</t>
  </si>
  <si>
    <t>Año</t>
  </si>
  <si>
    <t>Intereses</t>
  </si>
  <si>
    <t>Cuota de amortización</t>
  </si>
  <si>
    <t>Capital pendiente</t>
  </si>
  <si>
    <t>B.2.1- "INGRESOS" DE FINANCIACIÓN</t>
  </si>
  <si>
    <t>B.2.2- "COSTES" DE FINANCIACIÓN (Devolución del principal + pago de intereses)</t>
  </si>
  <si>
    <t>Financiación ajena recibida AUTORIDAD PORTUARIA</t>
  </si>
  <si>
    <t>Devolución principal AUTORIDAD PORTUARIA</t>
  </si>
  <si>
    <t>Pago de intereses AUTORIDAD PORTUARIA</t>
  </si>
  <si>
    <t>TOTAL Flujos De Caja del Capital AUTORIDAD PORTUARIA</t>
  </si>
  <si>
    <t>Financiación ajena recibida OPERADOR PARTÍCIPE</t>
  </si>
  <si>
    <t xml:space="preserve">Devolución principal OPERADOR PARTÍCIPE </t>
  </si>
  <si>
    <t>Pago de intereses OPERADOR PARTÍCIPE</t>
  </si>
  <si>
    <t>TOTAL Flujos De Caja del Capital OPERADOR PARTÍCIPE</t>
  </si>
  <si>
    <t>6.- RENTABILIDAD FINANCIERA DEL CAPITAL</t>
  </si>
  <si>
    <t>Tasa Financiera del Capital A. Portuaria</t>
  </si>
  <si>
    <t>Tasa Financiera del Capital Inversor/ Op. partícipe</t>
  </si>
  <si>
    <t>Entradas de Caja AUTORIDAD PORTUARIA</t>
  </si>
  <si>
    <t>Fuentes de financiación</t>
  </si>
  <si>
    <t>Salidas de Caja AUTORIDAD PORTUARIA</t>
  </si>
  <si>
    <t>Devolución Principal</t>
  </si>
  <si>
    <t>Flujos de Caja Netos AUTORIDAD PORTUARIA</t>
  </si>
  <si>
    <t>Flujos de Caja Netos Acumulados AUTORIDAD PORTUARIA</t>
  </si>
  <si>
    <t>Entradas de Caja INVERSOR/ OPERADOR PARTÍCIPE</t>
  </si>
  <si>
    <t>Salidas de Caja INVERSOR/ OPERADOR PARTÍCIPE</t>
  </si>
  <si>
    <t>Flujos de Caja Netos INVERSOR/ OPERADOR PARTÍCIPE</t>
  </si>
  <si>
    <t>Flujos de Caja Netos Acumulados INVERSOR/ OPERADOR PARTÍCIPE</t>
  </si>
  <si>
    <t>ANÁLISIS SENSIBILIDAD</t>
  </si>
  <si>
    <t>Base</t>
  </si>
  <si>
    <r>
      <t>Optimista</t>
    </r>
    <r>
      <rPr>
        <b/>
        <sz val="10"/>
        <color rgb="FF000000"/>
        <rFont val="Arial"/>
        <family val="2"/>
      </rPr>
      <t xml:space="preserve"> </t>
    </r>
  </si>
  <si>
    <t>Pesimista 1</t>
  </si>
  <si>
    <t>Pesimista 2</t>
  </si>
  <si>
    <t>VARIABLE CRÍTICA</t>
  </si>
  <si>
    <r>
      <t>INDICADORES DE RENTABILIDAD (financiera y económica)</t>
    </r>
    <r>
      <rPr>
        <sz val="10"/>
        <color rgb="FF000000"/>
        <rFont val="Arial"/>
        <family val="2"/>
      </rPr>
      <t xml:space="preserve"> </t>
    </r>
  </si>
  <si>
    <t xml:space="preserve">VANF (I)- Aut. Portuaria </t>
  </si>
  <si>
    <t xml:space="preserve">TIRF (I)- Aut. Portuaria </t>
  </si>
  <si>
    <t xml:space="preserve">VANF (I)- Op. partícipe </t>
  </si>
  <si>
    <t xml:space="preserve">TIRF (I)- Op. partícipe </t>
  </si>
  <si>
    <t xml:space="preserve">VANF (C)-Aut Portuaria </t>
  </si>
  <si>
    <t xml:space="preserve">TIRF (C)-Aut Portuaria </t>
  </si>
  <si>
    <t xml:space="preserve">VANF (C)-Op. partícipe </t>
  </si>
  <si>
    <t xml:space="preserve">TIRF (C)-Op. partícipe </t>
  </si>
  <si>
    <t>A.1- VARIABLE CRÍTICA 1. DEMANDA</t>
  </si>
  <si>
    <t xml:space="preserve">Tráfico (pp s. Yoy base) </t>
  </si>
  <si>
    <t xml:space="preserve">0 pp </t>
  </si>
  <si>
    <t xml:space="preserve">0,25 pp </t>
  </si>
  <si>
    <t xml:space="preserve">-0,25 pp </t>
  </si>
  <si>
    <t xml:space="preserve">-0,5 pp </t>
  </si>
  <si>
    <t>A.2- VARIABLE CRÍTICA 2. COSTES DE INVERSIÓN</t>
  </si>
  <si>
    <r>
      <t xml:space="preserve">Costes de Inversión </t>
    </r>
    <r>
      <rPr>
        <i/>
        <sz val="10"/>
        <color rgb="FF000000"/>
        <rFont val="Arial"/>
        <family val="2"/>
      </rPr>
      <t xml:space="preserve">(% s.€ base) </t>
    </r>
  </si>
  <si>
    <t>Optimista Tráfico</t>
  </si>
  <si>
    <t>Pesimista Tráfico 1</t>
  </si>
  <si>
    <t>Pesimista Tráfico 2</t>
  </si>
  <si>
    <t>Optimista C. inv</t>
  </si>
  <si>
    <t>Pesimista C. inv 1</t>
  </si>
  <si>
    <t>Pesimista C. inv 2</t>
  </si>
  <si>
    <t>Crecimiento de tráfico</t>
  </si>
  <si>
    <r>
      <t xml:space="preserve">Coste de inversión- </t>
    </r>
    <r>
      <rPr>
        <sz val="11"/>
        <color theme="1"/>
        <rFont val="Calibri"/>
        <family val="2"/>
        <scheme val="minor"/>
      </rPr>
      <t>% s/valor base</t>
    </r>
  </si>
  <si>
    <r>
      <t>Valores</t>
    </r>
    <r>
      <rPr>
        <sz val="10"/>
        <color rgb="FF000000"/>
        <rFont val="Arial"/>
        <family val="2"/>
      </rPr>
      <t xml:space="preserve"> </t>
    </r>
  </si>
  <si>
    <t>6,6 M€</t>
  </si>
  <si>
    <t>I. ANÁLISIS DE SENSIBILIDAD</t>
  </si>
  <si>
    <t>I.1.- VARIABLE 1: DEMANDA</t>
  </si>
  <si>
    <t>I.2.- VARIABLE 2: COSTES DE INVERSIÓN</t>
  </si>
  <si>
    <t>9,8 M€</t>
  </si>
  <si>
    <t>13,5 M€</t>
  </si>
  <si>
    <t>7,5 M€</t>
  </si>
  <si>
    <t>10,1 M€</t>
  </si>
  <si>
    <t>14,2 M€</t>
  </si>
  <si>
    <t>7,8 M€</t>
  </si>
  <si>
    <t>7 M€</t>
  </si>
  <si>
    <t>9,4 M€</t>
  </si>
  <si>
    <t>12,9 M€</t>
  </si>
  <si>
    <t>7,3 M€</t>
  </si>
  <si>
    <t>6,3 M€</t>
  </si>
  <si>
    <t>9,2 M€</t>
  </si>
  <si>
    <t>12,2 M€</t>
  </si>
  <si>
    <t>7,1 M€</t>
  </si>
  <si>
    <t>6 M€</t>
  </si>
  <si>
    <t>9,9 M€</t>
  </si>
  <si>
    <t>14,8 M€</t>
  </si>
  <si>
    <t>7,7 M€</t>
  </si>
  <si>
    <t>9,6 M€</t>
  </si>
  <si>
    <t>12,3 M€</t>
  </si>
  <si>
    <t>7,4 M€</t>
  </si>
  <si>
    <t>5,7 M€</t>
  </si>
  <si>
    <t>11 M€</t>
  </si>
  <si>
    <t>7,2 M€</t>
  </si>
  <si>
    <t>4,8 M€</t>
  </si>
  <si>
    <t>Análisis de Sensibilidad</t>
  </si>
  <si>
    <t>Situación SIN proyecto, Situación CON proyecto</t>
  </si>
</sst>
</file>

<file path=xl/styles.xml><?xml version="1.0" encoding="utf-8"?>
<styleSheet xmlns="http://schemas.openxmlformats.org/spreadsheetml/2006/main">
  <numFmts count="5">
    <numFmt numFmtId="42" formatCode="_-* #,##0\ &quot;€&quot;_-;\-* #,##0\ &quot;€&quot;_-;_-* &quot;-&quot;\ &quot;€&quot;_-;_-@_-"/>
    <numFmt numFmtId="43" formatCode="_-* #,##0.00\ _€_-;\-* #,##0.00\ _€_-;_-* &quot;-&quot;??\ _€_-;_-@_-"/>
    <numFmt numFmtId="164" formatCode="0.0%"/>
    <numFmt numFmtId="165" formatCode="#,##0.0"/>
    <numFmt numFmtId="166" formatCode="0.0"/>
  </numFmts>
  <fonts count="5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rgb="FFFFFFFF"/>
      <name val="Arial"/>
      <family val="2"/>
    </font>
    <font>
      <b/>
      <sz val="10"/>
      <color rgb="FFFFFFFF"/>
      <name val="Arial"/>
      <family val="2"/>
    </font>
    <font>
      <sz val="10"/>
      <color rgb="FF000000"/>
      <name val="Arial"/>
      <family val="2"/>
    </font>
    <font>
      <b/>
      <sz val="10"/>
      <color rgb="FF000000"/>
      <name val="Arial"/>
      <family val="2"/>
    </font>
    <font>
      <b/>
      <sz val="16"/>
      <color theme="1"/>
      <name val="Calibri"/>
      <family val="2"/>
      <scheme val="minor"/>
    </font>
    <font>
      <i/>
      <sz val="10"/>
      <color rgb="FF000000"/>
      <name val="Arial"/>
      <family val="2"/>
    </font>
    <font>
      <sz val="11"/>
      <color theme="1"/>
      <name val="Arial"/>
      <family val="2"/>
    </font>
    <font>
      <sz val="10"/>
      <color theme="1"/>
      <name val="Arial"/>
      <family val="2"/>
    </font>
    <font>
      <b/>
      <sz val="9"/>
      <color rgb="FF000000"/>
      <name val="Arial"/>
      <family val="2"/>
    </font>
    <font>
      <b/>
      <sz val="9"/>
      <color theme="1"/>
      <name val="Arial"/>
      <family val="2"/>
    </font>
    <font>
      <i/>
      <sz val="11"/>
      <color theme="1"/>
      <name val="Calibri"/>
      <family val="2"/>
      <scheme val="minor"/>
    </font>
    <font>
      <b/>
      <sz val="10"/>
      <color theme="1"/>
      <name val="Arial"/>
      <family val="2"/>
    </font>
    <font>
      <b/>
      <sz val="14"/>
      <color theme="1"/>
      <name val="Calibri"/>
      <family val="2"/>
      <scheme val="minor"/>
    </font>
    <font>
      <b/>
      <sz val="11"/>
      <color rgb="FFFFFFFF"/>
      <name val="Arial"/>
      <family val="2"/>
    </font>
    <font>
      <b/>
      <sz val="12"/>
      <color theme="1"/>
      <name val="Calibri"/>
      <family val="2"/>
      <scheme val="minor"/>
    </font>
    <font>
      <i/>
      <sz val="11"/>
      <color rgb="FFFFFFFF"/>
      <name val="Arial"/>
      <family val="2"/>
    </font>
    <font>
      <b/>
      <sz val="11"/>
      <color rgb="FF000000"/>
      <name val="Arial"/>
      <family val="2"/>
    </font>
    <font>
      <b/>
      <sz val="11"/>
      <color theme="1"/>
      <name val="Arial"/>
      <family val="2"/>
    </font>
    <font>
      <i/>
      <sz val="11"/>
      <color rgb="FF000000"/>
      <name val="Arial"/>
      <family val="2"/>
    </font>
    <font>
      <i/>
      <sz val="12"/>
      <color theme="1"/>
      <name val="Calibri"/>
      <family val="2"/>
      <scheme val="minor"/>
    </font>
    <font>
      <i/>
      <sz val="11"/>
      <color rgb="FF1D5C0C"/>
      <name val="Arial"/>
      <family val="2"/>
    </font>
    <font>
      <i/>
      <sz val="9"/>
      <color rgb="FF000000"/>
      <name val="Arial"/>
      <family val="2"/>
    </font>
    <font>
      <i/>
      <sz val="11"/>
      <color theme="1"/>
      <name val="Arial"/>
      <family val="2"/>
    </font>
    <font>
      <i/>
      <sz val="9"/>
      <color theme="1"/>
      <name val="Arial"/>
      <family val="2"/>
    </font>
    <font>
      <b/>
      <sz val="10"/>
      <color theme="0"/>
      <name val="Arial"/>
      <family val="2"/>
    </font>
    <font>
      <b/>
      <i/>
      <sz val="11"/>
      <name val="Arial"/>
      <family val="2"/>
    </font>
    <font>
      <b/>
      <i/>
      <sz val="9"/>
      <name val="Arial"/>
      <family val="2"/>
    </font>
    <font>
      <sz val="11"/>
      <color rgb="FF000000"/>
      <name val="Arial"/>
      <family val="2"/>
    </font>
    <font>
      <b/>
      <sz val="16"/>
      <color theme="4"/>
      <name val="Calibri"/>
      <family val="2"/>
      <scheme val="minor"/>
    </font>
    <font>
      <b/>
      <u/>
      <sz val="16"/>
      <color theme="4"/>
      <name val="Calibri"/>
      <family val="2"/>
      <scheme val="minor"/>
    </font>
    <font>
      <sz val="12"/>
      <color theme="4"/>
      <name val="Calibri"/>
      <family val="2"/>
      <scheme val="minor"/>
    </font>
    <font>
      <u/>
      <sz val="9.35"/>
      <color theme="10"/>
      <name val="Calibri"/>
      <family val="2"/>
    </font>
    <font>
      <b/>
      <sz val="12"/>
      <color theme="4"/>
      <name val="Calibri"/>
      <family val="2"/>
    </font>
    <font>
      <sz val="10"/>
      <name val="Arial"/>
      <family val="2"/>
    </font>
    <font>
      <b/>
      <sz val="11"/>
      <color theme="5" tint="-0.249977111117893"/>
      <name val="Calibri"/>
      <family val="2"/>
    </font>
    <font>
      <b/>
      <sz val="11"/>
      <color theme="5"/>
      <name val="Calibri"/>
      <family val="2"/>
    </font>
    <font>
      <b/>
      <sz val="10"/>
      <color theme="5"/>
      <name val="Calibri"/>
      <family val="2"/>
    </font>
    <font>
      <b/>
      <sz val="11"/>
      <color theme="3"/>
      <name val="Calibri"/>
      <family val="2"/>
      <scheme val="minor"/>
    </font>
    <font>
      <i/>
      <sz val="10"/>
      <color theme="1" tint="0.499984740745262"/>
      <name val="Calibri"/>
      <family val="2"/>
      <scheme val="minor"/>
    </font>
    <font>
      <i/>
      <sz val="10"/>
      <color theme="8"/>
      <name val="Calibri"/>
      <family val="2"/>
      <scheme val="minor"/>
    </font>
    <font>
      <sz val="11"/>
      <name val="Calibri"/>
      <family val="2"/>
      <scheme val="minor"/>
    </font>
    <font>
      <b/>
      <sz val="11"/>
      <color theme="7"/>
      <name val="Calibri"/>
      <family val="2"/>
      <scheme val="minor"/>
    </font>
    <font>
      <b/>
      <sz val="11"/>
      <name val="Calibri"/>
      <family val="2"/>
      <scheme val="minor"/>
    </font>
    <font>
      <sz val="11"/>
      <color theme="9" tint="0.79998168889431442"/>
      <name val="Calibri"/>
      <family val="2"/>
      <scheme val="minor"/>
    </font>
    <font>
      <sz val="11"/>
      <color theme="0" tint="-0.249977111117893"/>
      <name val="Calibri"/>
      <family val="2"/>
      <scheme val="minor"/>
    </font>
    <font>
      <b/>
      <sz val="9"/>
      <color indexed="81"/>
      <name val="Tahoma"/>
      <family val="2"/>
    </font>
    <font>
      <sz val="9"/>
      <color indexed="81"/>
      <name val="Tahoma"/>
      <family val="2"/>
    </font>
    <font>
      <b/>
      <sz val="10"/>
      <color rgb="FF1D5C0C"/>
      <name val="Arial"/>
      <family val="2"/>
    </font>
    <font>
      <b/>
      <sz val="11"/>
      <color theme="4"/>
      <name val="Calibri"/>
      <family val="2"/>
      <scheme val="minor"/>
    </font>
  </fonts>
  <fills count="28">
    <fill>
      <patternFill patternType="none"/>
    </fill>
    <fill>
      <patternFill patternType="gray125"/>
    </fill>
    <fill>
      <patternFill patternType="solid">
        <fgColor theme="3" tint="-0.499984740745262"/>
        <bgColor indexed="64"/>
      </patternFill>
    </fill>
    <fill>
      <patternFill patternType="solid">
        <fgColor rgb="FF1D5C0C"/>
        <bgColor indexed="64"/>
      </patternFill>
    </fill>
    <fill>
      <patternFill patternType="solid">
        <fgColor rgb="FF73A81C"/>
        <bgColor indexed="64"/>
      </patternFill>
    </fill>
    <fill>
      <patternFill patternType="solid">
        <fgColor rgb="FF567E15"/>
        <bgColor indexed="64"/>
      </patternFill>
    </fill>
    <fill>
      <patternFill patternType="solid">
        <fgColor rgb="FFE2E5E7"/>
        <bgColor indexed="64"/>
      </patternFill>
    </fill>
    <fill>
      <patternFill patternType="solid">
        <fgColor rgb="FFF2F8E8"/>
        <bgColor indexed="64"/>
      </patternFill>
    </fill>
    <fill>
      <patternFill patternType="solid">
        <fgColor rgb="FFC5CCCF"/>
        <bgColor indexed="64"/>
      </patternFill>
    </fill>
    <fill>
      <patternFill patternType="solid">
        <fgColor rgb="FFD9EBBB"/>
        <bgColor indexed="64"/>
      </patternFill>
    </fill>
    <fill>
      <patternFill patternType="solid">
        <fgColor rgb="FFE6EAEA"/>
        <bgColor indexed="64"/>
      </patternFill>
    </fill>
    <fill>
      <patternFill patternType="solid">
        <fgColor rgb="FFF2F4F4"/>
        <bgColor indexed="64"/>
      </patternFill>
    </fill>
    <fill>
      <patternFill patternType="solid">
        <fgColor rgb="FFE5E9E9"/>
        <bgColor indexed="64"/>
      </patternFill>
    </fill>
    <fill>
      <patternFill patternType="solid">
        <fgColor rgb="FFFFFFFF"/>
        <bgColor indexed="64"/>
      </patternFill>
    </fill>
    <fill>
      <patternFill patternType="solid">
        <fgColor rgb="FF39540E"/>
        <bgColor indexed="64"/>
      </patternFill>
    </fill>
    <fill>
      <patternFill patternType="solid">
        <fgColor rgb="FFC0DE8E"/>
        <bgColor indexed="64"/>
      </patternFill>
    </fill>
    <fill>
      <patternFill patternType="solid">
        <fgColor theme="6" tint="0.79998168889431442"/>
        <bgColor indexed="64"/>
      </patternFill>
    </fill>
    <fill>
      <patternFill patternType="solid">
        <fgColor rgb="FFE5F1D1"/>
        <bgColor indexed="64"/>
      </patternFill>
    </fill>
    <fill>
      <patternFill patternType="solid">
        <fgColor theme="4"/>
        <bgColor indexed="64"/>
      </patternFill>
    </fill>
    <fill>
      <patternFill patternType="solid">
        <fgColor theme="5"/>
        <bgColor indexed="64"/>
      </patternFill>
    </fill>
    <fill>
      <patternFill patternType="solid">
        <fgColor theme="6" tint="0.59999389629810485"/>
        <bgColor indexed="64"/>
      </patternFill>
    </fill>
    <fill>
      <patternFill patternType="solid">
        <fgColor theme="6"/>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0"/>
        <bgColor indexed="64"/>
      </patternFill>
    </fill>
    <fill>
      <patternFill patternType="solid">
        <fgColor rgb="FFE5F6C9"/>
        <bgColor indexed="64"/>
      </patternFill>
    </fill>
    <fill>
      <patternFill patternType="solid">
        <fgColor rgb="FFECEEEF"/>
        <bgColor indexed="64"/>
      </patternFill>
    </fill>
    <fill>
      <patternFill patternType="solid">
        <fgColor rgb="FFD9DFDF"/>
        <bgColor indexed="64"/>
      </patternFill>
    </fill>
  </fills>
  <borders count="121">
    <border>
      <left/>
      <right/>
      <top/>
      <bottom/>
      <diagonal/>
    </border>
    <border>
      <left/>
      <right/>
      <top/>
      <bottom style="thin">
        <color indexed="64"/>
      </bottom>
      <diagonal/>
    </border>
    <border>
      <left style="medium">
        <color rgb="FFFFFFFF"/>
      </left>
      <right/>
      <top style="medium">
        <color rgb="FFFFFFFF"/>
      </top>
      <bottom style="medium">
        <color rgb="FFFFFFFF"/>
      </bottom>
      <diagonal/>
    </border>
    <border>
      <left style="medium">
        <color rgb="FFFFFFFF"/>
      </left>
      <right style="medium">
        <color rgb="FFFFFFFF"/>
      </right>
      <top/>
      <bottom style="medium">
        <color rgb="FF9FAAAF"/>
      </bottom>
      <diagonal/>
    </border>
    <border>
      <left style="medium">
        <color rgb="FF9FAAAF"/>
      </left>
      <right style="medium">
        <color rgb="FF9FAAAF"/>
      </right>
      <top style="medium">
        <color rgb="FF9FAAAF"/>
      </top>
      <bottom style="medium">
        <color rgb="FF9FAAAF"/>
      </bottom>
      <diagonal/>
    </border>
    <border>
      <left style="medium">
        <color rgb="FF9FAAAF"/>
      </left>
      <right style="medium">
        <color rgb="FFFFFFFF"/>
      </right>
      <top style="medium">
        <color rgb="FF9FAAAF"/>
      </top>
      <bottom style="medium">
        <color rgb="FF9FAAAF"/>
      </bottom>
      <diagonal/>
    </border>
    <border>
      <left style="medium">
        <color rgb="FF9FAAAF"/>
      </left>
      <right/>
      <top style="medium">
        <color rgb="FF9FAAAF"/>
      </top>
      <bottom style="medium">
        <color rgb="FF9FAAAF"/>
      </bottom>
      <diagonal/>
    </border>
    <border>
      <left/>
      <right/>
      <top style="medium">
        <color rgb="FF9FAAAF"/>
      </top>
      <bottom style="medium">
        <color rgb="FF9FAAAF"/>
      </bottom>
      <diagonal/>
    </border>
    <border>
      <left style="medium">
        <color rgb="FF9FAAAF"/>
      </left>
      <right style="medium">
        <color rgb="FF9FAAAF"/>
      </right>
      <top/>
      <bottom/>
      <diagonal/>
    </border>
    <border>
      <left/>
      <right style="medium">
        <color rgb="FF9FAAAF"/>
      </right>
      <top style="medium">
        <color rgb="FF9FAAAF"/>
      </top>
      <bottom style="thin">
        <color theme="0"/>
      </bottom>
      <diagonal/>
    </border>
    <border>
      <left/>
      <right style="medium">
        <color rgb="FF9FAAAF"/>
      </right>
      <top/>
      <bottom style="thin">
        <color theme="0"/>
      </bottom>
      <diagonal/>
    </border>
    <border>
      <left/>
      <right style="medium">
        <color theme="9"/>
      </right>
      <top/>
      <bottom/>
      <diagonal/>
    </border>
    <border>
      <left/>
      <right/>
      <top/>
      <bottom style="medium">
        <color theme="9"/>
      </bottom>
      <diagonal/>
    </border>
    <border>
      <left style="medium">
        <color theme="9"/>
      </left>
      <right style="medium">
        <color theme="9"/>
      </right>
      <top style="medium">
        <color theme="9"/>
      </top>
      <bottom style="medium">
        <color theme="9"/>
      </bottom>
      <diagonal/>
    </border>
    <border>
      <left/>
      <right style="medium">
        <color theme="9"/>
      </right>
      <top/>
      <bottom style="thin">
        <color theme="0"/>
      </bottom>
      <diagonal/>
    </border>
    <border>
      <left/>
      <right style="medium">
        <color theme="9"/>
      </right>
      <top style="thin">
        <color theme="0"/>
      </top>
      <bottom style="thin">
        <color theme="0"/>
      </bottom>
      <diagonal/>
    </border>
    <border>
      <left/>
      <right style="medium">
        <color theme="9"/>
      </right>
      <top style="thin">
        <color theme="0"/>
      </top>
      <bottom style="medium">
        <color theme="9"/>
      </bottom>
      <diagonal/>
    </border>
    <border>
      <left style="medium">
        <color theme="9"/>
      </left>
      <right style="medium">
        <color theme="9"/>
      </right>
      <top style="medium">
        <color theme="9"/>
      </top>
      <bottom style="thin">
        <color theme="0"/>
      </bottom>
      <diagonal/>
    </border>
    <border>
      <left style="medium">
        <color theme="9"/>
      </left>
      <right style="medium">
        <color theme="9"/>
      </right>
      <top style="thin">
        <color theme="0"/>
      </top>
      <bottom style="hair">
        <color theme="0"/>
      </bottom>
      <diagonal/>
    </border>
    <border>
      <left style="medium">
        <color theme="9"/>
      </left>
      <right style="medium">
        <color theme="9"/>
      </right>
      <top/>
      <bottom style="thin">
        <color theme="0"/>
      </bottom>
      <diagonal/>
    </border>
    <border>
      <left style="medium">
        <color theme="9"/>
      </left>
      <right style="medium">
        <color theme="9"/>
      </right>
      <top/>
      <bottom/>
      <diagonal/>
    </border>
    <border>
      <left style="medium">
        <color theme="9"/>
      </left>
      <right style="medium">
        <color theme="9"/>
      </right>
      <top style="thin">
        <color theme="0"/>
      </top>
      <bottom style="medium">
        <color theme="9"/>
      </bottom>
      <diagonal/>
    </border>
    <border>
      <left/>
      <right/>
      <top style="medium">
        <color theme="9"/>
      </top>
      <bottom style="medium">
        <color theme="9"/>
      </bottom>
      <diagonal/>
    </border>
    <border>
      <left style="medium">
        <color rgb="FF9FAAAF"/>
      </left>
      <right style="medium">
        <color theme="9"/>
      </right>
      <top/>
      <bottom style="thin">
        <color theme="0"/>
      </bottom>
      <diagonal/>
    </border>
    <border>
      <left style="medium">
        <color theme="9"/>
      </left>
      <right style="medium">
        <color theme="9"/>
      </right>
      <top style="medium">
        <color theme="9"/>
      </top>
      <bottom/>
      <diagonal/>
    </border>
    <border>
      <left style="medium">
        <color theme="9"/>
      </left>
      <right style="medium">
        <color theme="9"/>
      </right>
      <top/>
      <bottom style="hair">
        <color theme="0"/>
      </bottom>
      <diagonal/>
    </border>
    <border>
      <left style="medium">
        <color theme="9"/>
      </left>
      <right style="medium">
        <color theme="9"/>
      </right>
      <top style="thin">
        <color theme="0"/>
      </top>
      <bottom style="dotted">
        <color theme="0"/>
      </bottom>
      <diagonal/>
    </border>
    <border>
      <left style="medium">
        <color theme="9"/>
      </left>
      <right style="medium">
        <color theme="9"/>
      </right>
      <top/>
      <bottom style="medium">
        <color theme="9"/>
      </bottom>
      <diagonal/>
    </border>
    <border>
      <left/>
      <right style="medium">
        <color theme="9"/>
      </right>
      <top/>
      <bottom style="medium">
        <color theme="9"/>
      </bottom>
      <diagonal/>
    </border>
    <border>
      <left/>
      <right/>
      <top/>
      <bottom style="dotted">
        <color theme="0"/>
      </bottom>
      <diagonal/>
    </border>
    <border>
      <left style="medium">
        <color theme="9"/>
      </left>
      <right style="medium">
        <color theme="9"/>
      </right>
      <top style="thin">
        <color theme="0"/>
      </top>
      <bottom style="thin">
        <color theme="0"/>
      </bottom>
      <diagonal/>
    </border>
    <border>
      <left style="medium">
        <color rgb="FF9FAAAF"/>
      </left>
      <right style="medium">
        <color rgb="FF9FAAAF"/>
      </right>
      <top style="thin">
        <color theme="0"/>
      </top>
      <bottom style="medium">
        <color rgb="FF9FAAAF"/>
      </bottom>
      <diagonal/>
    </border>
    <border>
      <left style="medium">
        <color rgb="FF9FAAAF"/>
      </left>
      <right style="thin">
        <color theme="0"/>
      </right>
      <top style="thin">
        <color theme="0"/>
      </top>
      <bottom style="medium">
        <color rgb="FF9FAAAF"/>
      </bottom>
      <diagonal/>
    </border>
    <border>
      <left/>
      <right style="medium">
        <color rgb="FF9FAAAF"/>
      </right>
      <top style="thin">
        <color theme="0"/>
      </top>
      <bottom style="medium">
        <color rgb="FF9FAAAF"/>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medium">
        <color rgb="FF9FAAAF"/>
      </right>
      <top style="thin">
        <color theme="0"/>
      </top>
      <bottom style="medium">
        <color rgb="FF9FAAAF"/>
      </bottom>
      <diagonal/>
    </border>
    <border>
      <left style="medium">
        <color rgb="FF9FAAAF"/>
      </left>
      <right/>
      <top style="thin">
        <color theme="0"/>
      </top>
      <bottom/>
      <diagonal/>
    </border>
    <border>
      <left style="thin">
        <color theme="0"/>
      </left>
      <right style="medium">
        <color rgb="FF9FAAAF"/>
      </right>
      <top style="thin">
        <color theme="0"/>
      </top>
      <bottom/>
      <diagonal/>
    </border>
    <border>
      <left style="thin">
        <color theme="0"/>
      </left>
      <right style="medium">
        <color theme="9"/>
      </right>
      <top style="thin">
        <color theme="0"/>
      </top>
      <bottom style="thin">
        <color theme="0"/>
      </bottom>
      <diagonal/>
    </border>
    <border>
      <left/>
      <right style="medium">
        <color theme="9"/>
      </right>
      <top style="thin">
        <color theme="0"/>
      </top>
      <bottom style="medium">
        <color rgb="FF9FAAAF"/>
      </bottom>
      <diagonal/>
    </border>
    <border>
      <left style="medium">
        <color rgb="FF9FAAAF"/>
      </left>
      <right style="medium">
        <color theme="9"/>
      </right>
      <top style="thin">
        <color theme="0"/>
      </top>
      <bottom style="medium">
        <color rgb="FF9FAAAF"/>
      </bottom>
      <diagonal/>
    </border>
    <border>
      <left/>
      <right style="medium">
        <color theme="9"/>
      </right>
      <top style="medium">
        <color theme="9"/>
      </top>
      <bottom style="medium">
        <color theme="9"/>
      </bottom>
      <diagonal/>
    </border>
    <border>
      <left style="medium">
        <color rgb="FF9FAAAF"/>
      </left>
      <right style="medium">
        <color rgb="FF9FAAAF"/>
      </right>
      <top style="medium">
        <color theme="9"/>
      </top>
      <bottom/>
      <diagonal/>
    </border>
    <border>
      <left style="thin">
        <color theme="0"/>
      </left>
      <right style="medium">
        <color rgb="FF9FAAAF"/>
      </right>
      <top style="medium">
        <color rgb="FFBFC9C9"/>
      </top>
      <bottom style="medium">
        <color rgb="FF9FAAAF"/>
      </bottom>
      <diagonal/>
    </border>
    <border>
      <left style="medium">
        <color theme="9"/>
      </left>
      <right/>
      <top style="medium">
        <color rgb="FFBFC9C9"/>
      </top>
      <bottom style="medium">
        <color rgb="FF9FAAAF"/>
      </bottom>
      <diagonal/>
    </border>
    <border>
      <left style="medium">
        <color rgb="FF9FAAAF"/>
      </left>
      <right style="thin">
        <color theme="0"/>
      </right>
      <top style="medium">
        <color rgb="FF9FAAAF"/>
      </top>
      <bottom style="thin">
        <color theme="0"/>
      </bottom>
      <diagonal/>
    </border>
    <border>
      <left style="medium">
        <color rgb="FF9FAAAF"/>
      </left>
      <right style="medium">
        <color rgb="FF9FAAAF"/>
      </right>
      <top style="thin">
        <color theme="0"/>
      </top>
      <bottom/>
      <diagonal/>
    </border>
    <border>
      <left style="medium">
        <color rgb="FFFFFFFF"/>
      </left>
      <right/>
      <top/>
      <bottom style="medium">
        <color rgb="FF9FAAAF"/>
      </bottom>
      <diagonal/>
    </border>
    <border>
      <left style="medium">
        <color rgb="FFFFFFFF"/>
      </left>
      <right style="medium">
        <color theme="9"/>
      </right>
      <top/>
      <bottom style="medium">
        <color theme="9"/>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9"/>
      </right>
      <top style="thin">
        <color theme="0"/>
      </top>
      <bottom style="medium">
        <color theme="9"/>
      </bottom>
      <diagonal/>
    </border>
    <border>
      <left style="thin">
        <color theme="0"/>
      </left>
      <right style="thin">
        <color theme="0"/>
      </right>
      <top style="thin">
        <color theme="0"/>
      </top>
      <bottom style="medium">
        <color theme="9"/>
      </bottom>
      <diagonal/>
    </border>
    <border>
      <left/>
      <right style="thin">
        <color theme="0"/>
      </right>
      <top style="thin">
        <color theme="0"/>
      </top>
      <bottom style="medium">
        <color theme="9"/>
      </bottom>
      <diagonal/>
    </border>
    <border>
      <left style="thin">
        <color theme="0"/>
      </left>
      <right style="medium">
        <color theme="9"/>
      </right>
      <top/>
      <bottom style="thin">
        <color theme="0"/>
      </bottom>
      <diagonal/>
    </border>
    <border>
      <left style="medium">
        <color theme="9"/>
      </left>
      <right style="thin">
        <color theme="0"/>
      </right>
      <top style="medium">
        <color theme="9"/>
      </top>
      <bottom style="medium">
        <color theme="9"/>
      </bottom>
      <diagonal/>
    </border>
    <border>
      <left style="thin">
        <color theme="0"/>
      </left>
      <right style="thin">
        <color theme="0"/>
      </right>
      <top style="medium">
        <color theme="9"/>
      </top>
      <bottom style="medium">
        <color theme="9"/>
      </bottom>
      <diagonal/>
    </border>
    <border>
      <left style="thin">
        <color theme="0"/>
      </left>
      <right style="medium">
        <color theme="9"/>
      </right>
      <top style="medium">
        <color theme="9"/>
      </top>
      <bottom style="medium">
        <color theme="9"/>
      </bottom>
      <diagonal/>
    </border>
    <border>
      <left/>
      <right style="thin">
        <color theme="0"/>
      </right>
      <top style="thin">
        <color theme="0"/>
      </top>
      <bottom/>
      <diagonal/>
    </border>
    <border>
      <left/>
      <right style="thin">
        <color theme="0"/>
      </right>
      <top style="medium">
        <color theme="9"/>
      </top>
      <bottom style="medium">
        <color theme="9"/>
      </bottom>
      <diagonal/>
    </border>
    <border>
      <left/>
      <right style="medium">
        <color rgb="FF9FAAAF"/>
      </right>
      <top style="medium">
        <color rgb="FF9FAAAF"/>
      </top>
      <bottom style="medium">
        <color rgb="FF9FAAAF"/>
      </bottom>
      <diagonal/>
    </border>
    <border>
      <left style="medium">
        <color rgb="FFFFFFFF"/>
      </left>
      <right style="medium">
        <color theme="0"/>
      </right>
      <top style="medium">
        <color theme="0"/>
      </top>
      <bottom style="medium">
        <color theme="0"/>
      </bottom>
      <diagonal/>
    </border>
    <border>
      <left/>
      <right style="medium">
        <color theme="0"/>
      </right>
      <top/>
      <bottom/>
      <diagonal/>
    </border>
    <border>
      <left/>
      <right style="medium">
        <color theme="9"/>
      </right>
      <top style="medium">
        <color rgb="FF9FAAAF"/>
      </top>
      <bottom style="medium">
        <color rgb="FF9FAAAF"/>
      </bottom>
      <diagonal/>
    </border>
    <border>
      <left style="medium">
        <color rgb="FF9FAAAF"/>
      </left>
      <right style="thin">
        <color theme="0"/>
      </right>
      <top style="medium">
        <color rgb="FF9FAAAF"/>
      </top>
      <bottom style="medium">
        <color rgb="FF9FAAAF"/>
      </bottom>
      <diagonal/>
    </border>
    <border>
      <left style="thin">
        <color theme="0"/>
      </left>
      <right style="thin">
        <color theme="0"/>
      </right>
      <top style="medium">
        <color rgb="FF9FAAAF"/>
      </top>
      <bottom style="medium">
        <color rgb="FF9FAAAF"/>
      </bottom>
      <diagonal/>
    </border>
    <border>
      <left style="thin">
        <color theme="0"/>
      </left>
      <right/>
      <top style="medium">
        <color rgb="FF9FAAAF"/>
      </top>
      <bottom style="medium">
        <color rgb="FF9FAAAF"/>
      </bottom>
      <diagonal/>
    </border>
    <border>
      <left/>
      <right style="thin">
        <color theme="0"/>
      </right>
      <top style="medium">
        <color rgb="FF9FAAAF"/>
      </top>
      <bottom style="medium">
        <color rgb="FF9FAAAF"/>
      </bottom>
      <diagonal/>
    </border>
    <border>
      <left style="medium">
        <color rgb="FFFFFFFF"/>
      </left>
      <right style="thin">
        <color theme="0"/>
      </right>
      <top style="medium">
        <color rgb="FF9FAAAF"/>
      </top>
      <bottom style="medium">
        <color rgb="FF9FAAAF"/>
      </bottom>
      <diagonal/>
    </border>
    <border>
      <left style="medium">
        <color theme="0"/>
      </left>
      <right/>
      <top style="medium">
        <color theme="0"/>
      </top>
      <bottom style="medium">
        <color theme="0"/>
      </bottom>
      <diagonal/>
    </border>
    <border>
      <left style="thin">
        <color theme="0"/>
      </left>
      <right/>
      <top style="medium">
        <color theme="0"/>
      </top>
      <bottom style="medium">
        <color theme="0"/>
      </bottom>
      <diagonal/>
    </border>
    <border>
      <left style="thin">
        <color theme="0"/>
      </left>
      <right style="thin">
        <color theme="0"/>
      </right>
      <top style="medium">
        <color theme="0"/>
      </top>
      <bottom style="medium">
        <color theme="0"/>
      </bottom>
      <diagonal/>
    </border>
    <border>
      <left/>
      <right/>
      <top style="medium">
        <color theme="0"/>
      </top>
      <bottom style="medium">
        <color theme="0"/>
      </bottom>
      <diagonal/>
    </border>
    <border>
      <left style="medium">
        <color rgb="FF9FAAAF"/>
      </left>
      <right style="thin">
        <color theme="0"/>
      </right>
      <top style="medium">
        <color rgb="FFFFFFFF"/>
      </top>
      <bottom style="medium">
        <color rgb="FF9FAAAF"/>
      </bottom>
      <diagonal/>
    </border>
    <border>
      <left style="thin">
        <color theme="0"/>
      </left>
      <right style="thin">
        <color theme="0"/>
      </right>
      <top style="medium">
        <color rgb="FFFFFFFF"/>
      </top>
      <bottom style="medium">
        <color rgb="FF9FAAAF"/>
      </bottom>
      <diagonal/>
    </border>
    <border>
      <left style="thin">
        <color theme="0"/>
      </left>
      <right style="thin">
        <color theme="0"/>
      </right>
      <top style="medium">
        <color rgb="FFFFFFFF"/>
      </top>
      <bottom style="medium">
        <color rgb="FFFFFFFF"/>
      </bottom>
      <diagonal/>
    </border>
    <border>
      <left/>
      <right/>
      <top style="medium">
        <color rgb="FFFFFFFF"/>
      </top>
      <bottom style="medium">
        <color rgb="FFFFFFFF"/>
      </bottom>
      <diagonal/>
    </border>
    <border>
      <left style="thin">
        <color theme="0"/>
      </left>
      <right/>
      <top style="medium">
        <color rgb="FFFFFFFF"/>
      </top>
      <bottom style="medium">
        <color rgb="FFFFFFFF"/>
      </bottom>
      <diagonal/>
    </border>
    <border>
      <left/>
      <right style="medium">
        <color rgb="FF9FAAAF"/>
      </right>
      <top style="medium">
        <color rgb="FFFFFFFF"/>
      </top>
      <bottom style="medium">
        <color rgb="FF9FAAAF"/>
      </bottom>
      <diagonal/>
    </border>
    <border>
      <left style="medium">
        <color rgb="FF9FAAAF"/>
      </left>
      <right style="thin">
        <color theme="0"/>
      </right>
      <top/>
      <bottom style="medium">
        <color rgb="FF9FAAAF"/>
      </bottom>
      <diagonal/>
    </border>
    <border>
      <left style="thin">
        <color theme="0"/>
      </left>
      <right style="thin">
        <color theme="0"/>
      </right>
      <top style="thin">
        <color theme="0"/>
      </top>
      <bottom style="medium">
        <color rgb="FF9FAAAF"/>
      </bottom>
      <diagonal/>
    </border>
    <border>
      <left style="thin">
        <color theme="0"/>
      </left>
      <right style="medium">
        <color rgb="FF9FAAAF"/>
      </right>
      <top style="medium">
        <color rgb="FF9FAAAF"/>
      </top>
      <bottom style="medium">
        <color rgb="FF9FAAAF"/>
      </bottom>
      <diagonal/>
    </border>
    <border>
      <left/>
      <right style="medium">
        <color theme="9"/>
      </right>
      <top style="medium">
        <color theme="9"/>
      </top>
      <bottom style="thin">
        <color theme="0"/>
      </bottom>
      <diagonal/>
    </border>
    <border>
      <left/>
      <right style="medium">
        <color theme="9"/>
      </right>
      <top style="thin">
        <color theme="0"/>
      </top>
      <bottom style="hair">
        <color theme="0"/>
      </bottom>
      <diagonal/>
    </border>
    <border>
      <left/>
      <right/>
      <top style="medium">
        <color rgb="FFBFC9C9"/>
      </top>
      <bottom style="medium">
        <color rgb="FF9FAAAF"/>
      </bottom>
      <diagonal/>
    </border>
    <border>
      <left style="medium">
        <color rgb="FF9FAAAF"/>
      </left>
      <right/>
      <top style="thin">
        <color theme="0"/>
      </top>
      <bottom style="medium">
        <color rgb="FF9FAAAF"/>
      </bottom>
      <diagonal/>
    </border>
    <border>
      <left style="thin">
        <color theme="0"/>
      </left>
      <right style="medium">
        <color rgb="FF9FAAAF"/>
      </right>
      <top style="medium">
        <color rgb="FF9FAAAF"/>
      </top>
      <bottom style="thin">
        <color theme="0"/>
      </bottom>
      <diagonal/>
    </border>
    <border>
      <left style="thin">
        <color theme="0"/>
      </left>
      <right style="medium">
        <color rgb="FF9FAAAF"/>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theme="8"/>
      </left>
      <right style="thin">
        <color theme="0"/>
      </right>
      <top style="medium">
        <color rgb="FFFFFFFF"/>
      </top>
      <bottom style="medium">
        <color rgb="FFFFFFFF"/>
      </bottom>
      <diagonal/>
    </border>
    <border>
      <left style="medium">
        <color theme="8"/>
      </left>
      <right style="thin">
        <color theme="0"/>
      </right>
      <top style="medium">
        <color rgb="FF9FAAAF"/>
      </top>
      <bottom style="medium">
        <color rgb="FF9FAAAF"/>
      </bottom>
      <diagonal/>
    </border>
    <border>
      <left/>
      <right style="thin">
        <color theme="0"/>
      </right>
      <top style="medium">
        <color rgb="FFFFFFFF"/>
      </top>
      <bottom style="medium">
        <color rgb="FF9FAAAF"/>
      </bottom>
      <diagonal/>
    </border>
    <border>
      <left/>
      <right style="thin">
        <color theme="0"/>
      </right>
      <top/>
      <bottom style="medium">
        <color rgb="FF9FAAAF"/>
      </bottom>
      <diagonal/>
    </border>
    <border>
      <left style="medium">
        <color rgb="FF9FAAAF"/>
      </left>
      <right style="medium">
        <color theme="7"/>
      </right>
      <top/>
      <bottom/>
      <diagonal/>
    </border>
    <border>
      <left/>
      <right style="medium">
        <color theme="8"/>
      </right>
      <top/>
      <bottom style="medium">
        <color theme="8"/>
      </bottom>
      <diagonal/>
    </border>
    <border>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style="medium">
        <color theme="8"/>
      </left>
      <right/>
      <top style="medium">
        <color theme="8"/>
      </top>
      <bottom style="medium">
        <color rgb="FF9FAAAF"/>
      </bottom>
      <diagonal/>
    </border>
    <border>
      <left/>
      <right/>
      <top style="medium">
        <color theme="8"/>
      </top>
      <bottom style="medium">
        <color rgb="FF9FAAAF"/>
      </bottom>
      <diagonal/>
    </border>
    <border>
      <left style="medium">
        <color theme="8"/>
      </left>
      <right style="medium">
        <color theme="8"/>
      </right>
      <top style="medium">
        <color rgb="FF9FAAAF"/>
      </top>
      <bottom style="medium">
        <color rgb="FF9FAAAF"/>
      </bottom>
      <diagonal/>
    </border>
    <border>
      <left style="medium">
        <color theme="8"/>
      </left>
      <right/>
      <top style="medium">
        <color rgb="FF9FAAAF"/>
      </top>
      <bottom style="medium">
        <color rgb="FF9FAAAF"/>
      </bottom>
      <diagonal/>
    </border>
    <border>
      <left style="medium">
        <color rgb="FF9FAAAF"/>
      </left>
      <right style="medium">
        <color theme="8"/>
      </right>
      <top style="medium">
        <color rgb="FF9FAAAF"/>
      </top>
      <bottom style="medium">
        <color rgb="FF9FAAAF"/>
      </bottom>
      <diagonal/>
    </border>
    <border>
      <left/>
      <right style="medium">
        <color theme="8"/>
      </right>
      <top style="medium">
        <color rgb="FF9FAAAF"/>
      </top>
      <bottom style="medium">
        <color rgb="FF9FAAAF"/>
      </bottom>
      <diagonal/>
    </border>
    <border>
      <left/>
      <right style="medium">
        <color theme="9"/>
      </right>
      <top style="medium">
        <color theme="8"/>
      </top>
      <bottom style="medium">
        <color rgb="FF9FAAAF"/>
      </bottom>
      <diagonal/>
    </border>
    <border>
      <left style="thin">
        <color indexed="64"/>
      </left>
      <right style="thin">
        <color indexed="64"/>
      </right>
      <top/>
      <bottom/>
      <diagonal/>
    </border>
    <border>
      <left style="medium">
        <color rgb="FFFFFFFF"/>
      </left>
      <right style="medium">
        <color rgb="FFFFFFFF"/>
      </right>
      <top style="medium">
        <color rgb="FFFFFFFF"/>
      </top>
      <bottom style="medium">
        <color rgb="FF9FAAAF"/>
      </bottom>
      <diagonal/>
    </border>
    <border>
      <left style="medium">
        <color rgb="FFFFFFFF"/>
      </left>
      <right style="medium">
        <color rgb="FFFFFFFF"/>
      </right>
      <top style="medium">
        <color rgb="FFFFFFFF"/>
      </top>
      <bottom style="medium">
        <color rgb="FFFFFFFF"/>
      </bottom>
      <diagonal/>
    </border>
  </borders>
  <cellStyleXfs count="8">
    <xf numFmtId="0" fontId="0" fillId="0" borderId="0"/>
    <xf numFmtId="9" fontId="1" fillId="0" borderId="0" applyFont="0" applyFill="0" applyBorder="0" applyAlignment="0" applyProtection="0"/>
    <xf numFmtId="0" fontId="35" fillId="0" borderId="0" applyNumberFormat="0" applyFill="0" applyBorder="0" applyAlignment="0" applyProtection="0">
      <alignment vertical="top"/>
      <protection locked="0"/>
    </xf>
    <xf numFmtId="43" fontId="37" fillId="0" borderId="0" applyFont="0" applyFill="0" applyBorder="0" applyAlignment="0" applyProtection="0"/>
    <xf numFmtId="0" fontId="37" fillId="0" borderId="0"/>
    <xf numFmtId="0" fontId="37" fillId="0" borderId="0"/>
    <xf numFmtId="9" fontId="37" fillId="0" borderId="0" applyFont="0" applyFill="0" applyBorder="0" applyAlignment="0" applyProtection="0"/>
    <xf numFmtId="0" fontId="35" fillId="0" borderId="0" applyNumberFormat="0" applyFill="0" applyBorder="0" applyAlignment="0" applyProtection="0">
      <alignment vertical="top"/>
      <protection locked="0"/>
    </xf>
  </cellStyleXfs>
  <cellXfs count="365">
    <xf numFmtId="0" fontId="0" fillId="0" borderId="0" xfId="0"/>
    <xf numFmtId="0" fontId="2" fillId="0" borderId="0" xfId="0" applyFont="1"/>
    <xf numFmtId="0" fontId="3" fillId="2" borderId="1" xfId="0" applyFont="1" applyFill="1" applyBorder="1" applyAlignment="1">
      <alignment horizontal="center" vertical="center"/>
    </xf>
    <xf numFmtId="0" fontId="4" fillId="0" borderId="3" xfId="0" applyFont="1" applyBorder="1" applyAlignment="1">
      <alignment horizontal="justify" vertical="center" wrapText="1"/>
    </xf>
    <xf numFmtId="0" fontId="7" fillId="6" borderId="4" xfId="0" applyFont="1" applyFill="1" applyBorder="1" applyAlignment="1">
      <alignment horizontal="justify" vertical="center" wrapText="1" readingOrder="1"/>
    </xf>
    <xf numFmtId="0" fontId="6" fillId="7" borderId="4" xfId="0" applyFont="1" applyFill="1" applyBorder="1" applyAlignment="1">
      <alignment horizontal="justify" vertical="center" wrapText="1" readingOrder="1"/>
    </xf>
    <xf numFmtId="0" fontId="7" fillId="8" borderId="4" xfId="0" applyFont="1" applyFill="1" applyBorder="1" applyAlignment="1">
      <alignment horizontal="justify" vertical="center" wrapText="1" readingOrder="1"/>
    </xf>
    <xf numFmtId="164" fontId="0" fillId="0" borderId="0" xfId="1" applyNumberFormat="1" applyFont="1"/>
    <xf numFmtId="0" fontId="0" fillId="0" borderId="1" xfId="0" applyBorder="1"/>
    <xf numFmtId="0" fontId="8" fillId="0" borderId="0" xfId="0" applyFont="1" applyBorder="1" applyAlignment="1">
      <alignment horizontal="center"/>
    </xf>
    <xf numFmtId="42" fontId="0" fillId="0" borderId="0" xfId="0" applyNumberFormat="1"/>
    <xf numFmtId="0" fontId="6" fillId="9" borderId="4" xfId="0" applyFont="1" applyFill="1" applyBorder="1" applyAlignment="1">
      <alignment horizontal="justify" vertical="center" wrapText="1" readingOrder="1"/>
    </xf>
    <xf numFmtId="0" fontId="11" fillId="0" borderId="0" xfId="0" applyFont="1" applyAlignment="1">
      <alignment horizontal="justify" wrapText="1"/>
    </xf>
    <xf numFmtId="0" fontId="14" fillId="0" borderId="0" xfId="0" applyFont="1" applyBorder="1"/>
    <xf numFmtId="0" fontId="0" fillId="0" borderId="0" xfId="0" applyBorder="1"/>
    <xf numFmtId="0" fontId="6" fillId="12" borderId="4" xfId="0" applyFont="1" applyFill="1" applyBorder="1" applyAlignment="1">
      <alignment horizontal="justify" vertical="center" wrapText="1" readingOrder="1"/>
    </xf>
    <xf numFmtId="0" fontId="9" fillId="11" borderId="4" xfId="0" applyFont="1" applyFill="1" applyBorder="1" applyAlignment="1">
      <alignment horizontal="justify" vertical="center" wrapText="1" readingOrder="1"/>
    </xf>
    <xf numFmtId="3" fontId="6" fillId="12" borderId="5" xfId="0" applyNumberFormat="1" applyFont="1" applyFill="1" applyBorder="1" applyAlignment="1">
      <alignment horizontal="center" vertical="center" wrapText="1" readingOrder="1"/>
    </xf>
    <xf numFmtId="0" fontId="16" fillId="0" borderId="0" xfId="0" applyFont="1"/>
    <xf numFmtId="0" fontId="8" fillId="0" borderId="0" xfId="0" applyFont="1"/>
    <xf numFmtId="0" fontId="14" fillId="0" borderId="0" xfId="0" applyFont="1"/>
    <xf numFmtId="2" fontId="0" fillId="0" borderId="0" xfId="0" applyNumberFormat="1"/>
    <xf numFmtId="0" fontId="0" fillId="0" borderId="11" xfId="0" applyBorder="1"/>
    <xf numFmtId="0" fontId="2" fillId="0" borderId="12" xfId="0" applyFont="1" applyBorder="1"/>
    <xf numFmtId="0" fontId="0" fillId="0" borderId="12" xfId="0" applyBorder="1"/>
    <xf numFmtId="0" fontId="11" fillId="10" borderId="14" xfId="0" applyFont="1" applyFill="1" applyBorder="1" applyAlignment="1">
      <alignment horizontal="center" wrapText="1"/>
    </xf>
    <xf numFmtId="0" fontId="11" fillId="10" borderId="15" xfId="0" applyFont="1" applyFill="1" applyBorder="1" applyAlignment="1">
      <alignment horizontal="center" wrapText="1"/>
    </xf>
    <xf numFmtId="0" fontId="11" fillId="10" borderId="16" xfId="0" applyFont="1" applyFill="1" applyBorder="1" applyAlignment="1">
      <alignment horizontal="center" wrapText="1"/>
    </xf>
    <xf numFmtId="0" fontId="17" fillId="3" borderId="17" xfId="0" applyFont="1" applyFill="1" applyBorder="1" applyAlignment="1">
      <alignment horizontal="left" wrapText="1" indent="1"/>
    </xf>
    <xf numFmtId="0" fontId="17" fillId="3" borderId="18" xfId="0" applyFont="1" applyFill="1" applyBorder="1" applyAlignment="1">
      <alignment horizontal="left" wrapText="1" indent="1"/>
    </xf>
    <xf numFmtId="0" fontId="17" fillId="3" borderId="19" xfId="0" applyFont="1" applyFill="1" applyBorder="1" applyAlignment="1">
      <alignment horizontal="left" wrapText="1" indent="1"/>
    </xf>
    <xf numFmtId="0" fontId="17" fillId="3" borderId="20" xfId="0" applyFont="1" applyFill="1" applyBorder="1" applyAlignment="1">
      <alignment horizontal="left" wrapText="1" indent="1"/>
    </xf>
    <xf numFmtId="0" fontId="17" fillId="18" borderId="21" xfId="0" applyFont="1" applyFill="1" applyBorder="1" applyAlignment="1">
      <alignment horizontal="left" wrapText="1" indent="1"/>
    </xf>
    <xf numFmtId="0" fontId="0" fillId="0" borderId="22" xfId="0" applyBorder="1"/>
    <xf numFmtId="0" fontId="17" fillId="18" borderId="24" xfId="0" applyFont="1" applyFill="1" applyBorder="1" applyAlignment="1">
      <alignment horizontal="left" wrapText="1" indent="1"/>
    </xf>
    <xf numFmtId="0" fontId="17" fillId="19" borderId="27" xfId="0" applyFont="1" applyFill="1" applyBorder="1" applyAlignment="1">
      <alignment horizontal="left" wrapText="1" indent="1"/>
    </xf>
    <xf numFmtId="0" fontId="17" fillId="19" borderId="26" xfId="0" applyFont="1" applyFill="1" applyBorder="1" applyAlignment="1">
      <alignment horizontal="left" wrapText="1" indent="1"/>
    </xf>
    <xf numFmtId="0" fontId="0" fillId="0" borderId="29" xfId="0" applyBorder="1"/>
    <xf numFmtId="0" fontId="11" fillId="10" borderId="19" xfId="0" applyFont="1" applyFill="1" applyBorder="1" applyAlignment="1">
      <alignment horizontal="center" wrapText="1"/>
    </xf>
    <xf numFmtId="0" fontId="18" fillId="0" borderId="1" xfId="0" applyFont="1" applyBorder="1"/>
    <xf numFmtId="0" fontId="19" fillId="4" borderId="25" xfId="0" applyFont="1" applyFill="1" applyBorder="1" applyAlignment="1">
      <alignment horizontal="left" wrapText="1" indent="2"/>
    </xf>
    <xf numFmtId="0" fontId="19" fillId="4" borderId="19" xfId="0" applyFont="1" applyFill="1" applyBorder="1" applyAlignment="1">
      <alignment horizontal="left" wrapText="1" indent="2"/>
    </xf>
    <xf numFmtId="0" fontId="19" fillId="4" borderId="21" xfId="0" applyFont="1" applyFill="1" applyBorder="1" applyAlignment="1">
      <alignment horizontal="left" wrapText="1" indent="2"/>
    </xf>
    <xf numFmtId="0" fontId="17" fillId="3" borderId="13" xfId="0" applyFont="1" applyFill="1" applyBorder="1" applyAlignment="1">
      <alignment horizontal="left" vertical="center" wrapText="1"/>
    </xf>
    <xf numFmtId="0" fontId="17" fillId="3" borderId="42" xfId="0" applyFont="1" applyFill="1" applyBorder="1" applyAlignment="1">
      <alignment horizontal="left" vertical="center" wrapText="1"/>
    </xf>
    <xf numFmtId="0" fontId="10" fillId="13" borderId="0" xfId="0" applyFont="1" applyFill="1" applyBorder="1" applyAlignment="1">
      <alignment wrapText="1"/>
    </xf>
    <xf numFmtId="0" fontId="17" fillId="4" borderId="45" xfId="0" applyFont="1" applyFill="1" applyBorder="1" applyAlignment="1">
      <alignment horizontal="center" wrapText="1"/>
    </xf>
    <xf numFmtId="0" fontId="17" fillId="4" borderId="44" xfId="0" applyFont="1" applyFill="1" applyBorder="1" applyAlignment="1">
      <alignment horizontal="center" wrapText="1"/>
    </xf>
    <xf numFmtId="0" fontId="17" fillId="4" borderId="45"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20" fillId="17" borderId="43" xfId="0" applyFont="1" applyFill="1" applyBorder="1" applyAlignment="1">
      <alignment horizontal="left" vertical="center" wrapText="1"/>
    </xf>
    <xf numFmtId="0" fontId="21" fillId="15" borderId="47" xfId="0" applyFont="1" applyFill="1" applyBorder="1" applyAlignment="1">
      <alignment horizontal="left" vertical="center" wrapText="1"/>
    </xf>
    <xf numFmtId="0" fontId="21" fillId="15" borderId="37" xfId="0" applyFont="1" applyFill="1" applyBorder="1" applyAlignment="1">
      <alignment horizontal="center" vertical="center" wrapText="1"/>
    </xf>
    <xf numFmtId="0" fontId="21" fillId="15" borderId="38" xfId="0" applyFont="1" applyFill="1" applyBorder="1" applyAlignment="1">
      <alignment horizontal="center" vertical="center" wrapText="1"/>
    </xf>
    <xf numFmtId="0" fontId="10" fillId="13" borderId="49" xfId="0" applyFont="1" applyFill="1" applyBorder="1" applyAlignment="1">
      <alignment wrapText="1"/>
    </xf>
    <xf numFmtId="0" fontId="17" fillId="3" borderId="57" xfId="0" applyFont="1" applyFill="1" applyBorder="1" applyAlignment="1">
      <alignment horizontal="center" wrapText="1"/>
    </xf>
    <xf numFmtId="0" fontId="17" fillId="3" borderId="58" xfId="0" applyFont="1" applyFill="1" applyBorder="1" applyAlignment="1">
      <alignment horizontal="center" wrapText="1"/>
    </xf>
    <xf numFmtId="0" fontId="17" fillId="14" borderId="58" xfId="0" applyFont="1" applyFill="1" applyBorder="1" applyAlignment="1">
      <alignment horizontal="center" wrapText="1"/>
    </xf>
    <xf numFmtId="0" fontId="17" fillId="14" borderId="59" xfId="0" applyFont="1" applyFill="1" applyBorder="1" applyAlignment="1">
      <alignment horizontal="center" wrapText="1"/>
    </xf>
    <xf numFmtId="0" fontId="10" fillId="0" borderId="28" xfId="0" applyFont="1" applyBorder="1" applyAlignment="1">
      <alignment wrapText="1"/>
    </xf>
    <xf numFmtId="0" fontId="17" fillId="3" borderId="61" xfId="0" applyFont="1" applyFill="1" applyBorder="1" applyAlignment="1">
      <alignment horizontal="center" vertical="center" wrapText="1"/>
    </xf>
    <xf numFmtId="0" fontId="17" fillId="3" borderId="58" xfId="0" applyFont="1" applyFill="1" applyBorder="1" applyAlignment="1">
      <alignment horizontal="center" vertical="center" wrapText="1"/>
    </xf>
    <xf numFmtId="0" fontId="17" fillId="14" borderId="58" xfId="0" applyFont="1" applyFill="1" applyBorder="1" applyAlignment="1">
      <alignment horizontal="center" vertical="center" wrapText="1"/>
    </xf>
    <xf numFmtId="0" fontId="17" fillId="14" borderId="59" xfId="0" applyFont="1" applyFill="1" applyBorder="1" applyAlignment="1">
      <alignment horizontal="center" vertical="center" wrapText="1"/>
    </xf>
    <xf numFmtId="0" fontId="4" fillId="0" borderId="48" xfId="0" applyFont="1" applyBorder="1" applyAlignment="1">
      <alignment horizontal="justify" vertical="center" wrapText="1"/>
    </xf>
    <xf numFmtId="0" fontId="5" fillId="5" borderId="63" xfId="0" applyFont="1" applyFill="1" applyBorder="1" applyAlignment="1">
      <alignment horizontal="center" vertical="center" wrapText="1" readingOrder="1"/>
    </xf>
    <xf numFmtId="0" fontId="0" fillId="0" borderId="64" xfId="0" applyBorder="1"/>
    <xf numFmtId="0" fontId="23" fillId="0" borderId="0" xfId="0" applyFont="1"/>
    <xf numFmtId="0" fontId="8" fillId="0" borderId="0" xfId="0" applyFont="1" applyBorder="1" applyAlignment="1"/>
    <xf numFmtId="3" fontId="6" fillId="12" borderId="66" xfId="0" applyNumberFormat="1" applyFont="1" applyFill="1" applyBorder="1" applyAlignment="1">
      <alignment horizontal="center" vertical="center" wrapText="1" readingOrder="1"/>
    </xf>
    <xf numFmtId="3" fontId="9" fillId="11" borderId="66" xfId="0" applyNumberFormat="1" applyFont="1" applyFill="1" applyBorder="1" applyAlignment="1">
      <alignment horizontal="center" vertical="center" wrapText="1" readingOrder="1"/>
    </xf>
    <xf numFmtId="3" fontId="6" fillId="12" borderId="70" xfId="0" applyNumberFormat="1" applyFont="1" applyFill="1" applyBorder="1" applyAlignment="1">
      <alignment horizontal="center" vertical="center" wrapText="1" readingOrder="1"/>
    </xf>
    <xf numFmtId="3" fontId="6" fillId="12" borderId="69" xfId="0" applyNumberFormat="1" applyFont="1" applyFill="1" applyBorder="1" applyAlignment="1">
      <alignment horizontal="center" vertical="center" wrapText="1" readingOrder="1"/>
    </xf>
    <xf numFmtId="3" fontId="9" fillId="11" borderId="69" xfId="0" applyNumberFormat="1" applyFont="1" applyFill="1" applyBorder="1" applyAlignment="1">
      <alignment horizontal="center" vertical="center" wrapText="1" readingOrder="1"/>
    </xf>
    <xf numFmtId="3" fontId="6" fillId="12" borderId="62" xfId="0" applyNumberFormat="1" applyFont="1" applyFill="1" applyBorder="1" applyAlignment="1">
      <alignment horizontal="center" vertical="center" wrapText="1" readingOrder="1"/>
    </xf>
    <xf numFmtId="3" fontId="9" fillId="11" borderId="62" xfId="0" applyNumberFormat="1" applyFont="1" applyFill="1" applyBorder="1" applyAlignment="1">
      <alignment horizontal="center" vertical="center" wrapText="1" readingOrder="1"/>
    </xf>
    <xf numFmtId="0" fontId="4" fillId="4" borderId="71" xfId="0" applyFont="1" applyFill="1" applyBorder="1" applyAlignment="1">
      <alignment horizontal="center" vertical="center" wrapText="1" readingOrder="1"/>
    </xf>
    <xf numFmtId="0" fontId="5" fillId="4" borderId="72" xfId="0" applyFont="1" applyFill="1" applyBorder="1" applyAlignment="1">
      <alignment horizontal="center" vertical="center" wrapText="1" readingOrder="1"/>
    </xf>
    <xf numFmtId="0" fontId="5" fillId="4" borderId="74" xfId="0" applyFont="1" applyFill="1" applyBorder="1" applyAlignment="1">
      <alignment horizontal="center" vertical="center" wrapText="1" readingOrder="1"/>
    </xf>
    <xf numFmtId="0" fontId="5" fillId="5" borderId="73" xfId="0" applyFont="1" applyFill="1" applyBorder="1" applyAlignment="1">
      <alignment horizontal="center" vertical="center" wrapText="1" readingOrder="1"/>
    </xf>
    <xf numFmtId="0" fontId="5" fillId="4" borderId="73" xfId="0" applyFont="1" applyFill="1" applyBorder="1" applyAlignment="1">
      <alignment horizontal="center" vertical="center" wrapText="1" readingOrder="1"/>
    </xf>
    <xf numFmtId="0" fontId="5" fillId="5" borderId="74" xfId="0" applyFont="1" applyFill="1" applyBorder="1" applyAlignment="1">
      <alignment horizontal="center" vertical="center" wrapText="1" readingOrder="1"/>
    </xf>
    <xf numFmtId="0" fontId="4" fillId="4" borderId="2" xfId="0" applyFont="1" applyFill="1" applyBorder="1" applyAlignment="1">
      <alignment horizontal="center" vertical="center" wrapText="1" readingOrder="1"/>
    </xf>
    <xf numFmtId="0" fontId="5" fillId="4" borderId="77" xfId="0" applyFont="1" applyFill="1" applyBorder="1" applyAlignment="1">
      <alignment horizontal="center" vertical="center" wrapText="1" readingOrder="1"/>
    </xf>
    <xf numFmtId="0" fontId="5" fillId="5" borderId="78" xfId="0" applyFont="1" applyFill="1" applyBorder="1" applyAlignment="1">
      <alignment horizontal="center" vertical="center" wrapText="1" readingOrder="1"/>
    </xf>
    <xf numFmtId="0" fontId="5" fillId="4" borderId="78" xfId="0" applyFont="1" applyFill="1" applyBorder="1" applyAlignment="1">
      <alignment horizontal="center" vertical="center" wrapText="1" readingOrder="1"/>
    </xf>
    <xf numFmtId="0" fontId="5" fillId="4" borderId="79" xfId="0" applyFont="1" applyFill="1" applyBorder="1" applyAlignment="1">
      <alignment horizontal="center" vertical="center" wrapText="1" readingOrder="1"/>
    </xf>
    <xf numFmtId="0" fontId="5" fillId="5" borderId="77" xfId="0" applyFont="1" applyFill="1" applyBorder="1" applyAlignment="1">
      <alignment horizontal="center" vertical="center" wrapText="1" readingOrder="1"/>
    </xf>
    <xf numFmtId="0" fontId="5" fillId="5" borderId="79" xfId="0" applyFont="1" applyFill="1" applyBorder="1" applyAlignment="1">
      <alignment horizontal="center" vertical="center" wrapText="1" readingOrder="1"/>
    </xf>
    <xf numFmtId="0" fontId="6" fillId="7" borderId="31" xfId="0" applyFont="1" applyFill="1" applyBorder="1" applyAlignment="1">
      <alignment horizontal="justify" vertical="center" wrapText="1" readingOrder="1"/>
    </xf>
    <xf numFmtId="165" fontId="7" fillId="8" borderId="67" xfId="0" applyNumberFormat="1" applyFont="1" applyFill="1" applyBorder="1" applyAlignment="1">
      <alignment horizontal="center" vertical="center" wrapText="1" readingOrder="1"/>
    </xf>
    <xf numFmtId="165" fontId="7" fillId="8" borderId="62" xfId="0" applyNumberFormat="1" applyFont="1" applyFill="1" applyBorder="1" applyAlignment="1">
      <alignment horizontal="center" vertical="center" wrapText="1" readingOrder="1"/>
    </xf>
    <xf numFmtId="165" fontId="7" fillId="8" borderId="66" xfId="0" applyNumberFormat="1" applyFont="1" applyFill="1" applyBorder="1" applyAlignment="1">
      <alignment horizontal="center" vertical="center" wrapText="1" readingOrder="1"/>
    </xf>
    <xf numFmtId="0" fontId="17" fillId="19" borderId="84" xfId="0" applyFont="1" applyFill="1" applyBorder="1" applyAlignment="1">
      <alignment horizontal="left" wrapText="1" indent="1"/>
    </xf>
    <xf numFmtId="0" fontId="17" fillId="19" borderId="85" xfId="0" applyFont="1" applyFill="1" applyBorder="1" applyAlignment="1">
      <alignment horizontal="left" wrapText="1" indent="1"/>
    </xf>
    <xf numFmtId="0" fontId="17" fillId="19" borderId="14" xfId="0" applyFont="1" applyFill="1" applyBorder="1" applyAlignment="1">
      <alignment horizontal="left" wrapText="1" indent="1"/>
    </xf>
    <xf numFmtId="0" fontId="11" fillId="10" borderId="16" xfId="0" applyFont="1" applyFill="1" applyBorder="1" applyAlignment="1">
      <alignment horizontal="left" wrapText="1" indent="1"/>
    </xf>
    <xf numFmtId="0" fontId="17" fillId="3" borderId="65" xfId="0" applyFont="1" applyFill="1" applyBorder="1" applyAlignment="1">
      <alignment horizontal="left" wrapText="1" indent="1"/>
    </xf>
    <xf numFmtId="0" fontId="28" fillId="23" borderId="86" xfId="0" applyFont="1" applyFill="1" applyBorder="1" applyAlignment="1">
      <alignment horizontal="center" wrapText="1"/>
    </xf>
    <xf numFmtId="0" fontId="28" fillId="23" borderId="44" xfId="0" applyFont="1" applyFill="1" applyBorder="1" applyAlignment="1">
      <alignment horizontal="center" wrapText="1"/>
    </xf>
    <xf numFmtId="0" fontId="10" fillId="13" borderId="62" xfId="0" applyFont="1" applyFill="1" applyBorder="1" applyAlignment="1">
      <alignment wrapText="1"/>
    </xf>
    <xf numFmtId="0" fontId="20" fillId="20" borderId="17" xfId="0" applyFont="1" applyFill="1" applyBorder="1" applyAlignment="1">
      <alignment horizontal="left" vertical="center" wrapText="1" indent="1"/>
    </xf>
    <xf numFmtId="0" fontId="22" fillId="16" borderId="19" xfId="0" applyFont="1" applyFill="1" applyBorder="1" applyAlignment="1">
      <alignment horizontal="left" vertical="center" wrapText="1" indent="1"/>
    </xf>
    <xf numFmtId="0" fontId="20" fillId="20" borderId="19" xfId="0" applyFont="1" applyFill="1" applyBorder="1" applyAlignment="1">
      <alignment horizontal="left" vertical="center" wrapText="1" indent="1"/>
    </xf>
    <xf numFmtId="0" fontId="26" fillId="16" borderId="30" xfId="0" applyFont="1" applyFill="1" applyBorder="1" applyAlignment="1">
      <alignment horizontal="left" vertical="center" wrapText="1" indent="1"/>
    </xf>
    <xf numFmtId="0" fontId="26" fillId="16" borderId="20" xfId="0" applyFont="1" applyFill="1" applyBorder="1" applyAlignment="1">
      <alignment horizontal="left" vertical="center" wrapText="1" indent="1"/>
    </xf>
    <xf numFmtId="0" fontId="26" fillId="16" borderId="21" xfId="0" applyFont="1" applyFill="1" applyBorder="1" applyAlignment="1">
      <alignment horizontal="left" vertical="center" wrapText="1" indent="1"/>
    </xf>
    <xf numFmtId="0" fontId="21" fillId="22" borderId="13" xfId="0" applyFont="1" applyFill="1" applyBorder="1" applyAlignment="1">
      <alignment horizontal="left" vertical="center" wrapText="1" indent="1"/>
    </xf>
    <xf numFmtId="0" fontId="20" fillId="17" borderId="8" xfId="0" applyFont="1" applyFill="1" applyBorder="1" applyAlignment="1">
      <alignment horizontal="left" wrapText="1" indent="1"/>
    </xf>
    <xf numFmtId="0" fontId="21" fillId="15" borderId="47" xfId="0" applyFont="1" applyFill="1" applyBorder="1" applyAlignment="1">
      <alignment horizontal="left" wrapText="1" indent="1"/>
    </xf>
    <xf numFmtId="0" fontId="21" fillId="15" borderId="31" xfId="0" applyFont="1" applyFill="1" applyBorder="1" applyAlignment="1">
      <alignment horizontal="left" indent="1"/>
    </xf>
    <xf numFmtId="0" fontId="21" fillId="17" borderId="17" xfId="0" applyFont="1" applyFill="1" applyBorder="1" applyAlignment="1">
      <alignment horizontal="left" vertical="center" wrapText="1" indent="1"/>
    </xf>
    <xf numFmtId="0" fontId="21" fillId="17" borderId="30" xfId="0" applyFont="1" applyFill="1" applyBorder="1" applyAlignment="1">
      <alignment horizontal="left" vertical="center" wrapText="1" indent="1"/>
    </xf>
    <xf numFmtId="0" fontId="21" fillId="17" borderId="21" xfId="0" applyFont="1" applyFill="1" applyBorder="1" applyAlignment="1">
      <alignment horizontal="left" vertical="center" wrapText="1" indent="1"/>
    </xf>
    <xf numFmtId="0" fontId="24" fillId="7" borderId="19" xfId="0" applyFont="1" applyFill="1" applyBorder="1" applyAlignment="1">
      <alignment horizontal="left" vertical="center" wrapText="1" indent="1"/>
    </xf>
    <xf numFmtId="0" fontId="24" fillId="7" borderId="30" xfId="0" applyFont="1" applyFill="1" applyBorder="1" applyAlignment="1">
      <alignment horizontal="left" vertical="center" wrapText="1" indent="1"/>
    </xf>
    <xf numFmtId="0" fontId="24" fillId="7" borderId="21" xfId="0" applyFont="1" applyFill="1" applyBorder="1" applyAlignment="1">
      <alignment horizontal="left" vertical="center" wrapText="1" indent="1"/>
    </xf>
    <xf numFmtId="0" fontId="17" fillId="19" borderId="84" xfId="0" applyFont="1" applyFill="1" applyBorder="1" applyAlignment="1">
      <alignment horizontal="left" indent="1"/>
    </xf>
    <xf numFmtId="0" fontId="21" fillId="21" borderId="13" xfId="0" applyFont="1" applyFill="1" applyBorder="1" applyAlignment="1">
      <alignment horizontal="left" vertical="center" wrapText="1" indent="1"/>
    </xf>
    <xf numFmtId="0" fontId="29" fillId="21" borderId="13" xfId="0" applyFont="1" applyFill="1" applyBorder="1" applyAlignment="1">
      <alignment horizontal="left" vertical="center" wrapText="1" indent="1"/>
    </xf>
    <xf numFmtId="166" fontId="30" fillId="21" borderId="22" xfId="0" applyNumberFormat="1" applyFont="1" applyFill="1" applyBorder="1" applyAlignment="1">
      <alignment horizontal="center" wrapText="1"/>
    </xf>
    <xf numFmtId="166" fontId="30" fillId="21" borderId="58" xfId="0" applyNumberFormat="1" applyFont="1" applyFill="1" applyBorder="1" applyAlignment="1">
      <alignment horizontal="center" wrapText="1"/>
    </xf>
    <xf numFmtId="166" fontId="30" fillId="21" borderId="61" xfId="0" applyNumberFormat="1" applyFont="1" applyFill="1" applyBorder="1" applyAlignment="1">
      <alignment horizontal="center" wrapText="1"/>
    </xf>
    <xf numFmtId="166" fontId="30" fillId="21" borderId="28" xfId="0" applyNumberFormat="1" applyFont="1" applyFill="1" applyBorder="1" applyAlignment="1">
      <alignment horizontal="center" wrapText="1"/>
    </xf>
    <xf numFmtId="10" fontId="20" fillId="17" borderId="46" xfId="0" applyNumberFormat="1" applyFont="1" applyFill="1" applyBorder="1" applyAlignment="1">
      <alignment horizontal="center" vertical="center" wrapText="1"/>
    </xf>
    <xf numFmtId="10" fontId="20" fillId="17" borderId="9" xfId="0" applyNumberFormat="1" applyFont="1" applyFill="1" applyBorder="1" applyAlignment="1">
      <alignment horizontal="center" vertical="center" wrapText="1"/>
    </xf>
    <xf numFmtId="10" fontId="21" fillId="15" borderId="37" xfId="1" applyNumberFormat="1" applyFont="1" applyFill="1" applyBorder="1" applyAlignment="1">
      <alignment horizontal="center" vertical="center" wrapText="1"/>
    </xf>
    <xf numFmtId="10" fontId="21" fillId="15" borderId="38" xfId="1" applyNumberFormat="1" applyFont="1" applyFill="1" applyBorder="1" applyAlignment="1">
      <alignment horizontal="center" vertical="center" wrapText="1"/>
    </xf>
    <xf numFmtId="0" fontId="21" fillId="20" borderId="31" xfId="0" applyFont="1" applyFill="1" applyBorder="1" applyAlignment="1">
      <alignment horizontal="left" vertical="center" wrapText="1"/>
    </xf>
    <xf numFmtId="166" fontId="21" fillId="20" borderId="32" xfId="0" applyNumberFormat="1" applyFont="1" applyFill="1" applyBorder="1" applyAlignment="1">
      <alignment horizontal="center" vertical="center" wrapText="1"/>
    </xf>
    <xf numFmtId="166" fontId="21" fillId="20" borderId="36" xfId="0" applyNumberFormat="1" applyFont="1" applyFill="1" applyBorder="1" applyAlignment="1">
      <alignment horizontal="center" vertical="center" wrapText="1"/>
    </xf>
    <xf numFmtId="0" fontId="11" fillId="10" borderId="14" xfId="0" applyFont="1" applyFill="1" applyBorder="1" applyAlignment="1">
      <alignment horizontal="left" wrapText="1" indent="1"/>
    </xf>
    <xf numFmtId="3" fontId="12" fillId="17" borderId="51" xfId="0" applyNumberFormat="1" applyFont="1" applyFill="1" applyBorder="1" applyAlignment="1">
      <alignment horizontal="center" vertical="center" wrapText="1"/>
    </xf>
    <xf numFmtId="3" fontId="12" fillId="17" borderId="52" xfId="0" applyNumberFormat="1" applyFont="1" applyFill="1" applyBorder="1" applyAlignment="1">
      <alignment horizontal="center" vertical="center" wrapText="1"/>
    </xf>
    <xf numFmtId="3" fontId="12" fillId="17" borderId="56" xfId="0" applyNumberFormat="1" applyFont="1" applyFill="1" applyBorder="1" applyAlignment="1">
      <alignment horizontal="center" vertical="center" wrapText="1"/>
    </xf>
    <xf numFmtId="3" fontId="12" fillId="17" borderId="50" xfId="0" applyNumberFormat="1" applyFont="1" applyFill="1" applyBorder="1" applyAlignment="1">
      <alignment horizontal="center" vertical="center" wrapText="1"/>
    </xf>
    <xf numFmtId="3" fontId="12" fillId="17" borderId="34" xfId="0" applyNumberFormat="1" applyFont="1" applyFill="1" applyBorder="1" applyAlignment="1">
      <alignment horizontal="center" vertical="center" wrapText="1"/>
    </xf>
    <xf numFmtId="3" fontId="12" fillId="17" borderId="39" xfId="0" applyNumberFormat="1" applyFont="1" applyFill="1" applyBorder="1" applyAlignment="1">
      <alignment horizontal="center" vertical="center" wrapText="1"/>
    </xf>
    <xf numFmtId="3" fontId="12" fillId="17" borderId="55" xfId="0" applyNumberFormat="1" applyFont="1" applyFill="1" applyBorder="1" applyAlignment="1">
      <alignment horizontal="center" vertical="center" wrapText="1"/>
    </xf>
    <xf numFmtId="3" fontId="12" fillId="17" borderId="54" xfId="0" applyNumberFormat="1" applyFont="1" applyFill="1" applyBorder="1" applyAlignment="1">
      <alignment horizontal="center" vertical="center" wrapText="1"/>
    </xf>
    <xf numFmtId="3" fontId="12" fillId="17" borderId="53" xfId="0" applyNumberFormat="1" applyFont="1" applyFill="1" applyBorder="1" applyAlignment="1">
      <alignment horizontal="center" vertical="center" wrapText="1"/>
    </xf>
    <xf numFmtId="3" fontId="25" fillId="7" borderId="51" xfId="0" applyNumberFormat="1" applyFont="1" applyFill="1" applyBorder="1" applyAlignment="1">
      <alignment horizontal="center" vertical="center" wrapText="1"/>
    </xf>
    <xf numFmtId="3" fontId="25" fillId="7" borderId="52" xfId="0" applyNumberFormat="1" applyFont="1" applyFill="1" applyBorder="1" applyAlignment="1">
      <alignment horizontal="center" vertical="center" wrapText="1"/>
    </xf>
    <xf numFmtId="3" fontId="25" fillId="7" borderId="56" xfId="0" applyNumberFormat="1" applyFont="1" applyFill="1" applyBorder="1" applyAlignment="1">
      <alignment horizontal="center" vertical="center" wrapText="1"/>
    </xf>
    <xf numFmtId="3" fontId="25" fillId="7" borderId="50" xfId="0" applyNumberFormat="1" applyFont="1" applyFill="1" applyBorder="1" applyAlignment="1">
      <alignment horizontal="center" vertical="center" wrapText="1"/>
    </xf>
    <xf numFmtId="3" fontId="25" fillId="7" borderId="34" xfId="0" applyNumberFormat="1" applyFont="1" applyFill="1" applyBorder="1" applyAlignment="1">
      <alignment horizontal="center" vertical="center" wrapText="1"/>
    </xf>
    <xf numFmtId="3" fontId="25" fillId="7" borderId="39" xfId="0" applyNumberFormat="1" applyFont="1" applyFill="1" applyBorder="1" applyAlignment="1">
      <alignment horizontal="center" vertical="center" wrapText="1"/>
    </xf>
    <xf numFmtId="3" fontId="25" fillId="7" borderId="55" xfId="0" applyNumberFormat="1" applyFont="1" applyFill="1" applyBorder="1" applyAlignment="1">
      <alignment horizontal="center" vertical="center" wrapText="1"/>
    </xf>
    <xf numFmtId="3" fontId="25" fillId="7" borderId="54" xfId="0" applyNumberFormat="1" applyFont="1" applyFill="1" applyBorder="1" applyAlignment="1">
      <alignment horizontal="center" vertical="center" wrapText="1"/>
    </xf>
    <xf numFmtId="3" fontId="25" fillId="7" borderId="53" xfId="0" applyNumberFormat="1" applyFont="1" applyFill="1" applyBorder="1" applyAlignment="1">
      <alignment horizontal="center" vertical="center" wrapText="1"/>
    </xf>
    <xf numFmtId="164" fontId="7" fillId="17" borderId="0" xfId="0" applyNumberFormat="1" applyFont="1" applyFill="1" applyBorder="1" applyAlignment="1">
      <alignment horizontal="center" vertical="center" wrapText="1"/>
    </xf>
    <xf numFmtId="164" fontId="7" fillId="17" borderId="88" xfId="0" applyNumberFormat="1" applyFont="1" applyFill="1" applyBorder="1" applyAlignment="1">
      <alignment horizontal="center" vertical="center" wrapText="1"/>
    </xf>
    <xf numFmtId="0" fontId="15" fillId="15" borderId="37" xfId="0" applyFont="1" applyFill="1" applyBorder="1" applyAlignment="1">
      <alignment horizontal="center" vertical="center" wrapText="1"/>
    </xf>
    <xf numFmtId="0" fontId="15" fillId="15" borderId="89" xfId="0" applyFont="1" applyFill="1" applyBorder="1" applyAlignment="1">
      <alignment horizontal="center" vertical="center" wrapText="1"/>
    </xf>
    <xf numFmtId="10" fontId="15" fillId="15" borderId="37" xfId="1" applyNumberFormat="1" applyFont="1" applyFill="1" applyBorder="1" applyAlignment="1">
      <alignment horizontal="center" vertical="center" wrapText="1"/>
    </xf>
    <xf numFmtId="10" fontId="15" fillId="15" borderId="38" xfId="1" applyNumberFormat="1" applyFont="1" applyFill="1" applyBorder="1" applyAlignment="1">
      <alignment horizontal="center" vertical="center" wrapText="1"/>
    </xf>
    <xf numFmtId="166" fontId="15" fillId="15" borderId="87" xfId="0" applyNumberFormat="1" applyFont="1" applyFill="1" applyBorder="1" applyAlignment="1">
      <alignment horizontal="center" vertical="center" wrapText="1"/>
    </xf>
    <xf numFmtId="166" fontId="15" fillId="15" borderId="36" xfId="0" applyNumberFormat="1" applyFont="1" applyFill="1" applyBorder="1" applyAlignment="1">
      <alignment horizontal="center" vertical="center" wrapText="1"/>
    </xf>
    <xf numFmtId="0" fontId="11" fillId="10" borderId="15" xfId="0" applyFont="1" applyFill="1" applyBorder="1" applyAlignment="1">
      <alignment horizontal="left" wrapText="1"/>
    </xf>
    <xf numFmtId="0" fontId="15" fillId="10" borderId="15" xfId="0" applyFont="1" applyFill="1" applyBorder="1" applyAlignment="1">
      <alignment horizontal="center" wrapText="1"/>
    </xf>
    <xf numFmtId="0" fontId="11" fillId="10" borderId="13" xfId="0" applyFont="1" applyFill="1" applyBorder="1" applyAlignment="1">
      <alignment horizontal="left" vertical="center" wrapText="1" indent="1"/>
    </xf>
    <xf numFmtId="0" fontId="31" fillId="20" borderId="14" xfId="0" applyFont="1" applyFill="1" applyBorder="1" applyAlignment="1">
      <alignment horizontal="left" wrapText="1"/>
    </xf>
    <xf numFmtId="0" fontId="20" fillId="20" borderId="10" xfId="0" applyFont="1" applyFill="1" applyBorder="1" applyAlignment="1">
      <alignment horizontal="left" vertical="center" wrapText="1"/>
    </xf>
    <xf numFmtId="0" fontId="31" fillId="20" borderId="40" xfId="0" applyFont="1" applyFill="1" applyBorder="1" applyAlignment="1">
      <alignment horizontal="left" wrapText="1"/>
    </xf>
    <xf numFmtId="0" fontId="20" fillId="20" borderId="33" xfId="0" applyFont="1" applyFill="1" applyBorder="1" applyAlignment="1">
      <alignment horizontal="left" vertical="center" wrapText="1"/>
    </xf>
    <xf numFmtId="0" fontId="0" fillId="0" borderId="90" xfId="0" applyBorder="1"/>
    <xf numFmtId="0" fontId="0" fillId="0" borderId="91" xfId="0" applyBorder="1"/>
    <xf numFmtId="0" fontId="0" fillId="0" borderId="92" xfId="0" applyBorder="1"/>
    <xf numFmtId="0" fontId="10" fillId="0" borderId="0" xfId="0" applyFont="1" applyBorder="1"/>
    <xf numFmtId="0" fontId="0" fillId="0" borderId="93" xfId="0" applyBorder="1"/>
    <xf numFmtId="0" fontId="32" fillId="0" borderId="0" xfId="0" applyFont="1" applyBorder="1"/>
    <xf numFmtId="0" fontId="0" fillId="0" borderId="94" xfId="0" applyBorder="1"/>
    <xf numFmtId="0" fontId="33" fillId="0" borderId="0" xfId="0" applyFont="1"/>
    <xf numFmtId="49" fontId="34" fillId="0" borderId="0" xfId="0" applyNumberFormat="1" applyFont="1" applyBorder="1" applyAlignment="1">
      <alignment horizontal="right"/>
    </xf>
    <xf numFmtId="0" fontId="36" fillId="0" borderId="0" xfId="2" applyFont="1" applyAlignment="1" applyProtection="1"/>
    <xf numFmtId="0" fontId="0" fillId="0" borderId="95" xfId="0" applyBorder="1"/>
    <xf numFmtId="0" fontId="0" fillId="0" borderId="96" xfId="0" applyBorder="1"/>
    <xf numFmtId="0" fontId="0" fillId="0" borderId="97" xfId="0" applyBorder="1"/>
    <xf numFmtId="0" fontId="38" fillId="0" borderId="0" xfId="2" applyFont="1" applyAlignment="1" applyProtection="1">
      <alignment horizontal="left" indent="1"/>
    </xf>
    <xf numFmtId="0" fontId="39" fillId="0" borderId="0" xfId="2" applyFont="1" applyAlignment="1" applyProtection="1">
      <alignment horizontal="left" indent="1"/>
    </xf>
    <xf numFmtId="0" fontId="40" fillId="0" borderId="0" xfId="2" applyFont="1" applyAlignment="1" applyProtection="1">
      <alignment horizontal="left" indent="2"/>
    </xf>
    <xf numFmtId="0" fontId="2" fillId="0" borderId="0" xfId="0" applyFont="1" applyFill="1" applyBorder="1"/>
    <xf numFmtId="0" fontId="0" fillId="0" borderId="0" xfId="0" applyFill="1" applyBorder="1"/>
    <xf numFmtId="0" fontId="8" fillId="0" borderId="98" xfId="0" applyFont="1" applyBorder="1" applyAlignment="1">
      <alignment horizontal="center" vertical="center"/>
    </xf>
    <xf numFmtId="0" fontId="8" fillId="0" borderId="98" xfId="0" applyFont="1" applyFill="1" applyBorder="1" applyAlignment="1">
      <alignment horizontal="center" vertical="center"/>
    </xf>
    <xf numFmtId="0" fontId="8" fillId="0" borderId="98" xfId="0" applyFont="1" applyBorder="1" applyAlignment="1">
      <alignment horizontal="center"/>
    </xf>
    <xf numFmtId="164" fontId="0" fillId="0" borderId="0" xfId="0" applyNumberFormat="1"/>
    <xf numFmtId="0" fontId="22" fillId="20" borderId="23" xfId="0" applyFont="1" applyFill="1" applyBorder="1" applyAlignment="1">
      <alignment horizontal="left" vertical="center" wrapText="1"/>
    </xf>
    <xf numFmtId="0" fontId="22" fillId="20" borderId="41" xfId="0" applyFont="1" applyFill="1" applyBorder="1" applyAlignment="1">
      <alignment horizontal="left" vertical="center" wrapText="1"/>
    </xf>
    <xf numFmtId="0" fontId="2" fillId="24" borderId="99" xfId="0" applyFont="1" applyFill="1" applyBorder="1"/>
    <xf numFmtId="0" fontId="2" fillId="24" borderId="0" xfId="0" applyFont="1" applyFill="1" applyBorder="1"/>
    <xf numFmtId="3" fontId="2" fillId="0" borderId="0" xfId="0" applyNumberFormat="1" applyFont="1"/>
    <xf numFmtId="0" fontId="8" fillId="0" borderId="0" xfId="0" applyFont="1" applyBorder="1" applyAlignment="1">
      <alignment horizontal="center" vertical="center"/>
    </xf>
    <xf numFmtId="0" fontId="4" fillId="0" borderId="0" xfId="0" applyFont="1" applyBorder="1" applyAlignment="1">
      <alignment horizontal="justify" vertical="center" wrapText="1"/>
    </xf>
    <xf numFmtId="0" fontId="42" fillId="24" borderId="1" xfId="0" applyFont="1" applyFill="1" applyBorder="1" applyAlignment="1">
      <alignment horizontal="right"/>
    </xf>
    <xf numFmtId="164" fontId="43" fillId="24" borderId="1" xfId="1" applyNumberFormat="1" applyFont="1" applyFill="1" applyBorder="1" applyAlignment="1">
      <alignment horizontal="right"/>
    </xf>
    <xf numFmtId="3" fontId="0" fillId="0" borderId="0" xfId="0" applyNumberFormat="1"/>
    <xf numFmtId="3" fontId="41" fillId="24" borderId="98" xfId="0" applyNumberFormat="1" applyFont="1" applyFill="1" applyBorder="1" applyAlignment="1">
      <alignment horizontal="right" wrapText="1"/>
    </xf>
    <xf numFmtId="9" fontId="0" fillId="0" borderId="0" xfId="0" applyNumberFormat="1"/>
    <xf numFmtId="9" fontId="41" fillId="24" borderId="98" xfId="1" applyFont="1" applyFill="1" applyBorder="1" applyAlignment="1">
      <alignment horizontal="right" wrapText="1"/>
    </xf>
    <xf numFmtId="3" fontId="45" fillId="0" borderId="101" xfId="0" applyNumberFormat="1" applyFont="1" applyBorder="1"/>
    <xf numFmtId="0" fontId="0" fillId="0" borderId="100" xfId="0" applyBorder="1"/>
    <xf numFmtId="9" fontId="0" fillId="0" borderId="100" xfId="0" applyNumberFormat="1" applyBorder="1"/>
    <xf numFmtId="9" fontId="45" fillId="0" borderId="98" xfId="0" applyNumberFormat="1" applyFont="1" applyBorder="1"/>
    <xf numFmtId="3" fontId="0" fillId="0" borderId="0" xfId="0" applyNumberFormat="1" applyFill="1" applyBorder="1"/>
    <xf numFmtId="0" fontId="0" fillId="24" borderId="0" xfId="0" applyFont="1" applyFill="1" applyBorder="1"/>
    <xf numFmtId="3" fontId="0" fillId="0" borderId="0" xfId="0" applyNumberFormat="1" applyFont="1"/>
    <xf numFmtId="0" fontId="0" fillId="24" borderId="0" xfId="0" applyFill="1" applyBorder="1"/>
    <xf numFmtId="42" fontId="41" fillId="0" borderId="98" xfId="0" applyNumberFormat="1" applyFont="1" applyFill="1" applyBorder="1"/>
    <xf numFmtId="42" fontId="41" fillId="0" borderId="0" xfId="0" applyNumberFormat="1" applyFont="1" applyFill="1" applyBorder="1"/>
    <xf numFmtId="0" fontId="0" fillId="0" borderId="0" xfId="0" applyAlignment="1">
      <alignment horizontal="left" indent="1"/>
    </xf>
    <xf numFmtId="9" fontId="41" fillId="0" borderId="98" xfId="0" applyNumberFormat="1" applyFont="1" applyBorder="1"/>
    <xf numFmtId="0" fontId="4" fillId="4" borderId="102" xfId="0" applyFont="1" applyFill="1" applyBorder="1" applyAlignment="1">
      <alignment horizontal="center" vertical="center" wrapText="1" readingOrder="1"/>
    </xf>
    <xf numFmtId="9" fontId="2" fillId="0" borderId="98" xfId="0" applyNumberFormat="1" applyFont="1" applyBorder="1"/>
    <xf numFmtId="0" fontId="2" fillId="0" borderId="99" xfId="0" applyFont="1" applyFill="1" applyBorder="1"/>
    <xf numFmtId="42" fontId="2" fillId="0" borderId="99" xfId="0" applyNumberFormat="1" applyFont="1" applyFill="1" applyBorder="1"/>
    <xf numFmtId="9" fontId="46" fillId="0" borderId="0" xfId="0" applyNumberFormat="1" applyFont="1" applyBorder="1"/>
    <xf numFmtId="42" fontId="0" fillId="0" borderId="0" xfId="0" applyNumberFormat="1" applyFont="1" applyFill="1" applyBorder="1"/>
    <xf numFmtId="0" fontId="0" fillId="0" borderId="1" xfId="0" applyBorder="1" applyAlignment="1">
      <alignment horizontal="left" indent="1"/>
    </xf>
    <xf numFmtId="9" fontId="46" fillId="0" borderId="1" xfId="0" applyNumberFormat="1" applyFont="1" applyBorder="1"/>
    <xf numFmtId="42" fontId="0" fillId="0" borderId="1" xfId="0" applyNumberFormat="1" applyFont="1" applyFill="1" applyBorder="1"/>
    <xf numFmtId="42" fontId="2" fillId="16" borderId="99" xfId="0" applyNumberFormat="1" applyFont="1" applyFill="1" applyBorder="1"/>
    <xf numFmtId="42" fontId="0" fillId="16" borderId="0" xfId="0" applyNumberFormat="1" applyFont="1" applyFill="1" applyBorder="1"/>
    <xf numFmtId="42" fontId="0" fillId="16" borderId="1" xfId="0" applyNumberFormat="1" applyFont="1" applyFill="1" applyBorder="1"/>
    <xf numFmtId="9" fontId="46" fillId="0" borderId="98" xfId="0" applyNumberFormat="1" applyFont="1" applyBorder="1"/>
    <xf numFmtId="3" fontId="7" fillId="6" borderId="75" xfId="0" applyNumberFormat="1" applyFont="1" applyFill="1" applyBorder="1" applyAlignment="1">
      <alignment horizontal="center" vertical="center" wrapText="1" readingOrder="1"/>
    </xf>
    <xf numFmtId="3" fontId="6" fillId="7" borderId="103" xfId="0" applyNumberFormat="1" applyFont="1" applyFill="1" applyBorder="1" applyAlignment="1">
      <alignment horizontal="center" vertical="center" wrapText="1" readingOrder="1"/>
    </xf>
    <xf numFmtId="3" fontId="6" fillId="7" borderId="81" xfId="0" applyNumberFormat="1" applyFont="1" applyFill="1" applyBorder="1" applyAlignment="1">
      <alignment horizontal="center" vertical="center" wrapText="1" readingOrder="1"/>
    </xf>
    <xf numFmtId="3" fontId="6" fillId="7" borderId="66" xfId="0" applyNumberFormat="1" applyFont="1" applyFill="1" applyBorder="1" applyAlignment="1">
      <alignment horizontal="center" vertical="center" wrapText="1" readingOrder="1"/>
    </xf>
    <xf numFmtId="3" fontId="7" fillId="8" borderId="66" xfId="0" applyNumberFormat="1" applyFont="1" applyFill="1" applyBorder="1" applyAlignment="1">
      <alignment horizontal="center" vertical="center" wrapText="1" readingOrder="1"/>
    </xf>
    <xf numFmtId="3" fontId="6" fillId="9" borderId="66" xfId="0" applyNumberFormat="1" applyFont="1" applyFill="1" applyBorder="1" applyAlignment="1">
      <alignment horizontal="center" vertical="center" wrapText="1" readingOrder="1"/>
    </xf>
    <xf numFmtId="3" fontId="7" fillId="6" borderId="76" xfId="0" applyNumberFormat="1" applyFont="1" applyFill="1" applyBorder="1" applyAlignment="1">
      <alignment horizontal="center" vertical="center" wrapText="1" readingOrder="1"/>
    </xf>
    <xf numFmtId="3" fontId="7" fillId="6" borderId="80" xfId="0" applyNumberFormat="1" applyFont="1" applyFill="1" applyBorder="1" applyAlignment="1">
      <alignment horizontal="center" vertical="center" wrapText="1" readingOrder="1"/>
    </xf>
    <xf numFmtId="3" fontId="6" fillId="7" borderId="67" xfId="0" applyNumberFormat="1" applyFont="1" applyFill="1" applyBorder="1" applyAlignment="1">
      <alignment horizontal="center" vertical="center" wrapText="1" readingOrder="1"/>
    </xf>
    <xf numFmtId="3" fontId="6" fillId="7" borderId="62" xfId="0" applyNumberFormat="1" applyFont="1" applyFill="1" applyBorder="1" applyAlignment="1">
      <alignment horizontal="center" vertical="center" wrapText="1" readingOrder="1"/>
    </xf>
    <xf numFmtId="3" fontId="6" fillId="7" borderId="82" xfId="0" applyNumberFormat="1" applyFont="1" applyFill="1" applyBorder="1" applyAlignment="1">
      <alignment horizontal="center" vertical="center" wrapText="1" readingOrder="1"/>
    </xf>
    <xf numFmtId="3" fontId="7" fillId="8" borderId="67" xfId="0" applyNumberFormat="1" applyFont="1" applyFill="1" applyBorder="1" applyAlignment="1">
      <alignment horizontal="center" vertical="center" wrapText="1" readingOrder="1"/>
    </xf>
    <xf numFmtId="3" fontId="7" fillId="8" borderId="62" xfId="0" applyNumberFormat="1" applyFont="1" applyFill="1" applyBorder="1" applyAlignment="1">
      <alignment horizontal="center" vertical="center" wrapText="1" readingOrder="1"/>
    </xf>
    <xf numFmtId="3" fontId="6" fillId="9" borderId="67" xfId="0" applyNumberFormat="1" applyFont="1" applyFill="1" applyBorder="1" applyAlignment="1">
      <alignment horizontal="center" vertical="center" wrapText="1" readingOrder="1"/>
    </xf>
    <xf numFmtId="3" fontId="6" fillId="9" borderId="62" xfId="0" applyNumberFormat="1" applyFont="1" applyFill="1" applyBorder="1" applyAlignment="1">
      <alignment horizontal="center" vertical="center" wrapText="1" readingOrder="1"/>
    </xf>
    <xf numFmtId="0" fontId="2" fillId="0" borderId="1" xfId="0" applyFont="1" applyBorder="1"/>
    <xf numFmtId="0" fontId="41" fillId="0" borderId="98" xfId="0" applyFont="1" applyBorder="1"/>
    <xf numFmtId="0" fontId="41" fillId="0" borderId="0" xfId="0" applyFont="1" applyBorder="1"/>
    <xf numFmtId="0" fontId="2" fillId="0" borderId="98" xfId="0" applyFont="1" applyBorder="1"/>
    <xf numFmtId="0" fontId="41" fillId="0" borderId="1" xfId="0" applyFont="1" applyBorder="1"/>
    <xf numFmtId="0" fontId="0" fillId="0" borderId="98" xfId="0" applyFont="1" applyBorder="1"/>
    <xf numFmtId="0" fontId="47" fillId="0" borderId="0" xfId="0" applyFont="1"/>
    <xf numFmtId="2" fontId="47" fillId="0" borderId="0" xfId="0" applyNumberFormat="1" applyFont="1"/>
    <xf numFmtId="9" fontId="44" fillId="0" borderId="98" xfId="0" applyNumberFormat="1" applyFont="1" applyBorder="1"/>
    <xf numFmtId="0" fontId="4" fillId="4" borderId="78" xfId="0" applyFont="1" applyFill="1" applyBorder="1" applyAlignment="1">
      <alignment horizontal="center" vertical="center" wrapText="1" readingOrder="1"/>
    </xf>
    <xf numFmtId="0" fontId="14" fillId="0" borderId="0" xfId="0" applyFont="1" applyAlignment="1">
      <alignment horizontal="left" indent="1"/>
    </xf>
    <xf numFmtId="0" fontId="46" fillId="0" borderId="98" xfId="0" applyFont="1" applyBorder="1"/>
    <xf numFmtId="3" fontId="7" fillId="8" borderId="6" xfId="0" applyNumberFormat="1" applyFont="1" applyFill="1" applyBorder="1" applyAlignment="1">
      <alignment horizontal="center" vertical="center" wrapText="1" readingOrder="1"/>
    </xf>
    <xf numFmtId="3" fontId="6" fillId="9" borderId="6" xfId="0" applyNumberFormat="1" applyFont="1" applyFill="1" applyBorder="1" applyAlignment="1">
      <alignment horizontal="center" vertical="center" wrapText="1" readingOrder="1"/>
    </xf>
    <xf numFmtId="3" fontId="6" fillId="9" borderId="68" xfId="0" applyNumberFormat="1" applyFont="1" applyFill="1" applyBorder="1" applyAlignment="1">
      <alignment horizontal="center" vertical="center" wrapText="1" readingOrder="1"/>
    </xf>
    <xf numFmtId="3" fontId="6" fillId="9" borderId="83" xfId="0" applyNumberFormat="1" applyFont="1" applyFill="1" applyBorder="1" applyAlignment="1">
      <alignment horizontal="center" vertical="center" wrapText="1" readingOrder="1"/>
    </xf>
    <xf numFmtId="0" fontId="0" fillId="0" borderId="106" xfId="0" applyBorder="1"/>
    <xf numFmtId="0" fontId="0" fillId="0" borderId="0" xfId="0" applyBorder="1" applyAlignment="1">
      <alignment horizontal="left" indent="1"/>
    </xf>
    <xf numFmtId="42" fontId="2" fillId="16" borderId="0" xfId="0" applyNumberFormat="1" applyFont="1" applyFill="1" applyBorder="1"/>
    <xf numFmtId="0" fontId="2" fillId="0" borderId="1" xfId="0" applyFont="1" applyFill="1" applyBorder="1"/>
    <xf numFmtId="42" fontId="2" fillId="16" borderId="1" xfId="0" applyNumberFormat="1" applyFont="1" applyFill="1" applyBorder="1"/>
    <xf numFmtId="0" fontId="2" fillId="0" borderId="0" xfId="0" applyFont="1" applyFill="1" applyBorder="1" applyAlignment="1">
      <alignment horizontal="left"/>
    </xf>
    <xf numFmtId="42" fontId="2" fillId="16" borderId="0" xfId="0" applyNumberFormat="1" applyFont="1" applyFill="1"/>
    <xf numFmtId="0" fontId="48" fillId="0" borderId="0" xfId="0" applyFont="1"/>
    <xf numFmtId="42" fontId="48" fillId="0" borderId="0" xfId="0" applyNumberFormat="1" applyFont="1"/>
    <xf numFmtId="42" fontId="48" fillId="0" borderId="0" xfId="0" applyNumberFormat="1" applyFont="1" applyAlignment="1">
      <alignment horizontal="right"/>
    </xf>
    <xf numFmtId="3" fontId="48" fillId="0" borderId="0" xfId="0" applyNumberFormat="1" applyFont="1"/>
    <xf numFmtId="3" fontId="7" fillId="6" borderId="104" xfId="0" applyNumberFormat="1" applyFont="1" applyFill="1" applyBorder="1" applyAlignment="1">
      <alignment horizontal="center" vertical="center" wrapText="1" readingOrder="1"/>
    </xf>
    <xf numFmtId="3" fontId="6" fillId="7" borderId="69" xfId="0" applyNumberFormat="1" applyFont="1" applyFill="1" applyBorder="1" applyAlignment="1">
      <alignment horizontal="center" vertical="center" wrapText="1" readingOrder="1"/>
    </xf>
    <xf numFmtId="3" fontId="6" fillId="7" borderId="105" xfId="0" applyNumberFormat="1" applyFont="1" applyFill="1" applyBorder="1" applyAlignment="1">
      <alignment horizontal="center" vertical="center" wrapText="1" readingOrder="1"/>
    </xf>
    <xf numFmtId="3" fontId="7" fillId="6" borderId="66" xfId="0" applyNumberFormat="1" applyFont="1" applyFill="1" applyBorder="1" applyAlignment="1">
      <alignment horizontal="center" vertical="center" wrapText="1" readingOrder="1"/>
    </xf>
    <xf numFmtId="3" fontId="7" fillId="6" borderId="67" xfId="0" applyNumberFormat="1" applyFont="1" applyFill="1" applyBorder="1" applyAlignment="1">
      <alignment horizontal="center" vertical="center" wrapText="1" readingOrder="1"/>
    </xf>
    <xf numFmtId="3" fontId="7" fillId="6" borderId="62" xfId="0" applyNumberFormat="1" applyFont="1" applyFill="1" applyBorder="1" applyAlignment="1">
      <alignment horizontal="center" vertical="center" wrapText="1" readingOrder="1"/>
    </xf>
    <xf numFmtId="164" fontId="41" fillId="0" borderId="98" xfId="0" applyNumberFormat="1" applyFont="1" applyBorder="1"/>
    <xf numFmtId="10" fontId="2" fillId="0" borderId="0" xfId="1" applyNumberFormat="1" applyFont="1"/>
    <xf numFmtId="164" fontId="2" fillId="0" borderId="0" xfId="1" applyNumberFormat="1" applyFont="1"/>
    <xf numFmtId="9" fontId="41" fillId="0" borderId="0" xfId="0" applyNumberFormat="1" applyFont="1" applyBorder="1"/>
    <xf numFmtId="10" fontId="41" fillId="0" borderId="98" xfId="0" applyNumberFormat="1" applyFont="1" applyBorder="1"/>
    <xf numFmtId="0" fontId="0" fillId="0" borderId="99" xfId="0" applyFill="1" applyBorder="1"/>
    <xf numFmtId="9" fontId="2" fillId="0" borderId="0" xfId="0" applyNumberFormat="1" applyFont="1"/>
    <xf numFmtId="42" fontId="0" fillId="16" borderId="99" xfId="0" applyNumberFormat="1" applyFont="1" applyFill="1" applyBorder="1"/>
    <xf numFmtId="9" fontId="2" fillId="0" borderId="0" xfId="1" applyFont="1" applyBorder="1"/>
    <xf numFmtId="0" fontId="0" fillId="0" borderId="1" xfId="0" applyFont="1" applyFill="1" applyBorder="1"/>
    <xf numFmtId="9" fontId="2" fillId="0" borderId="1" xfId="1" applyFont="1" applyBorder="1"/>
    <xf numFmtId="0" fontId="3" fillId="0" borderId="0" xfId="0" applyFont="1"/>
    <xf numFmtId="0" fontId="44" fillId="0" borderId="0" xfId="0" applyFont="1" applyBorder="1"/>
    <xf numFmtId="10" fontId="0" fillId="0" borderId="0" xfId="0" applyNumberFormat="1"/>
    <xf numFmtId="42" fontId="2" fillId="0" borderId="98" xfId="0" applyNumberFormat="1" applyFont="1" applyBorder="1"/>
    <xf numFmtId="0" fontId="3" fillId="2" borderId="0" xfId="0" applyFont="1" applyFill="1" applyBorder="1" applyAlignment="1">
      <alignment horizontal="center" vertical="center"/>
    </xf>
    <xf numFmtId="3" fontId="7" fillId="6" borderId="6" xfId="0" applyNumberFormat="1" applyFont="1" applyFill="1" applyBorder="1" applyAlignment="1">
      <alignment horizontal="center" vertical="center" wrapText="1" readingOrder="1"/>
    </xf>
    <xf numFmtId="3" fontId="7" fillId="6" borderId="68" xfId="0" applyNumberFormat="1" applyFont="1" applyFill="1" applyBorder="1" applyAlignment="1">
      <alignment horizontal="center" vertical="center" wrapText="1" readingOrder="1"/>
    </xf>
    <xf numFmtId="3" fontId="7" fillId="6" borderId="83" xfId="0" applyNumberFormat="1" applyFont="1" applyFill="1" applyBorder="1" applyAlignment="1">
      <alignment horizontal="center" vertical="center" wrapText="1" readingOrder="1"/>
    </xf>
    <xf numFmtId="3" fontId="12" fillId="20" borderId="51" xfId="0" applyNumberFormat="1" applyFont="1" applyFill="1" applyBorder="1" applyAlignment="1">
      <alignment horizontal="center" wrapText="1"/>
    </xf>
    <xf numFmtId="3" fontId="12" fillId="20" borderId="52" xfId="0" applyNumberFormat="1" applyFont="1" applyFill="1" applyBorder="1" applyAlignment="1">
      <alignment horizontal="center" wrapText="1"/>
    </xf>
    <xf numFmtId="3" fontId="12" fillId="20" borderId="14" xfId="0" applyNumberFormat="1" applyFont="1" applyFill="1" applyBorder="1" applyAlignment="1">
      <alignment horizontal="center" wrapText="1"/>
    </xf>
    <xf numFmtId="3" fontId="25" fillId="16" borderId="51" xfId="0" applyNumberFormat="1" applyFont="1" applyFill="1" applyBorder="1" applyAlignment="1">
      <alignment horizontal="center" wrapText="1"/>
    </xf>
    <xf numFmtId="3" fontId="25" fillId="16" borderId="52" xfId="0" applyNumberFormat="1" applyFont="1" applyFill="1" applyBorder="1" applyAlignment="1">
      <alignment horizontal="center" wrapText="1"/>
    </xf>
    <xf numFmtId="3" fontId="25" fillId="16" borderId="14" xfId="0" applyNumberFormat="1" applyFont="1" applyFill="1" applyBorder="1" applyAlignment="1">
      <alignment horizontal="center" wrapText="1"/>
    </xf>
    <xf numFmtId="3" fontId="25" fillId="16" borderId="50" xfId="0" applyNumberFormat="1" applyFont="1" applyFill="1" applyBorder="1" applyAlignment="1">
      <alignment horizontal="center" wrapText="1"/>
    </xf>
    <xf numFmtId="3" fontId="25" fillId="16" borderId="34" xfId="0" applyNumberFormat="1" applyFont="1" applyFill="1" applyBorder="1" applyAlignment="1">
      <alignment horizontal="center" wrapText="1"/>
    </xf>
    <xf numFmtId="3" fontId="25" fillId="16" borderId="39" xfId="0" applyNumberFormat="1" applyFont="1" applyFill="1" applyBorder="1" applyAlignment="1">
      <alignment horizontal="center" wrapText="1"/>
    </xf>
    <xf numFmtId="3" fontId="27" fillId="16" borderId="50" xfId="0" applyNumberFormat="1" applyFont="1" applyFill="1" applyBorder="1" applyAlignment="1">
      <alignment horizontal="center" wrapText="1"/>
    </xf>
    <xf numFmtId="3" fontId="27" fillId="16" borderId="34" xfId="0" applyNumberFormat="1" applyFont="1" applyFill="1" applyBorder="1" applyAlignment="1">
      <alignment horizontal="center" wrapText="1"/>
    </xf>
    <xf numFmtId="3" fontId="27" fillId="16" borderId="11" xfId="0" applyNumberFormat="1" applyFont="1" applyFill="1" applyBorder="1" applyAlignment="1">
      <alignment horizontal="center" wrapText="1"/>
    </xf>
    <xf numFmtId="3" fontId="27" fillId="16" borderId="60" xfId="0" applyNumberFormat="1" applyFont="1" applyFill="1" applyBorder="1" applyAlignment="1">
      <alignment horizontal="center" wrapText="1"/>
    </xf>
    <xf numFmtId="3" fontId="27" fillId="16" borderId="35" xfId="0" applyNumberFormat="1" applyFont="1" applyFill="1" applyBorder="1" applyAlignment="1">
      <alignment horizontal="center" wrapText="1"/>
    </xf>
    <xf numFmtId="3" fontId="27" fillId="16" borderId="54" xfId="0" applyNumberFormat="1" applyFont="1" applyFill="1" applyBorder="1" applyAlignment="1">
      <alignment horizontal="center" wrapText="1"/>
    </xf>
    <xf numFmtId="3" fontId="27" fillId="16" borderId="53" xfId="0" applyNumberFormat="1" applyFont="1" applyFill="1" applyBorder="1" applyAlignment="1">
      <alignment horizontal="center" wrapText="1"/>
    </xf>
    <xf numFmtId="3" fontId="13" fillId="22" borderId="22" xfId="0" applyNumberFormat="1" applyFont="1" applyFill="1" applyBorder="1" applyAlignment="1">
      <alignment horizontal="center" wrapText="1"/>
    </xf>
    <xf numFmtId="3" fontId="13" fillId="22" borderId="58" xfId="0" applyNumberFormat="1" applyFont="1" applyFill="1" applyBorder="1" applyAlignment="1">
      <alignment horizontal="center" wrapText="1"/>
    </xf>
    <xf numFmtId="3" fontId="13" fillId="22" borderId="61" xfId="0" applyNumberFormat="1" applyFont="1" applyFill="1" applyBorder="1" applyAlignment="1">
      <alignment horizontal="center" wrapText="1"/>
    </xf>
    <xf numFmtId="3" fontId="13" fillId="22" borderId="28" xfId="0" applyNumberFormat="1" applyFont="1" applyFill="1" applyBorder="1" applyAlignment="1">
      <alignment horizontal="center" wrapText="1"/>
    </xf>
    <xf numFmtId="3" fontId="13" fillId="21" borderId="22" xfId="0" applyNumberFormat="1" applyFont="1" applyFill="1" applyBorder="1" applyAlignment="1">
      <alignment horizontal="center" wrapText="1"/>
    </xf>
    <xf numFmtId="3" fontId="13" fillId="21" borderId="58" xfId="0" applyNumberFormat="1" applyFont="1" applyFill="1" applyBorder="1" applyAlignment="1">
      <alignment horizontal="center" wrapText="1"/>
    </xf>
    <xf numFmtId="3" fontId="13" fillId="21" borderId="61" xfId="0" applyNumberFormat="1" applyFont="1" applyFill="1" applyBorder="1" applyAlignment="1">
      <alignment horizontal="center" wrapText="1"/>
    </xf>
    <xf numFmtId="3" fontId="13" fillId="21" borderId="28" xfId="0" applyNumberFormat="1" applyFont="1" applyFill="1" applyBorder="1" applyAlignment="1">
      <alignment horizontal="center" wrapText="1"/>
    </xf>
    <xf numFmtId="0" fontId="7" fillId="8" borderId="6" xfId="0" applyFont="1" applyFill="1" applyBorder="1" applyAlignment="1">
      <alignment horizontal="left" vertical="center" wrapText="1" readingOrder="1"/>
    </xf>
    <xf numFmtId="0" fontId="7" fillId="8" borderId="7" xfId="0" applyFont="1" applyFill="1" applyBorder="1" applyAlignment="1">
      <alignment horizontal="left" vertical="center" wrapText="1" readingOrder="1"/>
    </xf>
    <xf numFmtId="0" fontId="7" fillId="8" borderId="62" xfId="0" applyFont="1" applyFill="1" applyBorder="1" applyAlignment="1">
      <alignment horizontal="left" vertical="center" wrapText="1" readingOrder="1"/>
    </xf>
    <xf numFmtId="0" fontId="0" fillId="0" borderId="0" xfId="0" applyAlignment="1">
      <alignment horizontal="center"/>
    </xf>
    <xf numFmtId="0" fontId="0" fillId="0" borderId="0" xfId="0" applyFill="1" applyBorder="1" applyAlignment="1">
      <alignment horizontal="center"/>
    </xf>
    <xf numFmtId="0" fontId="0" fillId="0" borderId="107" xfId="0" applyBorder="1" applyAlignment="1"/>
    <xf numFmtId="0" fontId="5" fillId="5" borderId="108" xfId="0" applyFont="1" applyFill="1" applyBorder="1" applyAlignment="1">
      <alignment horizontal="center" vertical="center" wrapText="1" readingOrder="1"/>
    </xf>
    <xf numFmtId="0" fontId="5" fillId="4" borderId="109" xfId="0" applyFont="1" applyFill="1" applyBorder="1" applyAlignment="1">
      <alignment horizontal="center" vertical="center" wrapText="1" readingOrder="1"/>
    </xf>
    <xf numFmtId="0" fontId="51" fillId="25" borderId="109" xfId="0" applyFont="1" applyFill="1" applyBorder="1" applyAlignment="1">
      <alignment horizontal="center" vertical="center" wrapText="1" readingOrder="1"/>
    </xf>
    <xf numFmtId="0" fontId="51" fillId="25" borderId="110" xfId="0" applyFont="1" applyFill="1" applyBorder="1" applyAlignment="1">
      <alignment horizontal="center" vertical="center" wrapText="1" readingOrder="1"/>
    </xf>
    <xf numFmtId="0" fontId="7" fillId="26" borderId="111" xfId="0" applyFont="1" applyFill="1" applyBorder="1" applyAlignment="1">
      <alignment horizontal="left" vertical="center" wrapText="1" readingOrder="1"/>
    </xf>
    <xf numFmtId="0" fontId="7" fillId="26" borderId="112" xfId="0" applyFont="1" applyFill="1" applyBorder="1" applyAlignment="1">
      <alignment horizontal="left" vertical="center" wrapText="1" readingOrder="1"/>
    </xf>
    <xf numFmtId="164" fontId="0" fillId="0" borderId="0" xfId="0" applyNumberFormat="1" applyAlignment="1">
      <alignment horizontal="center"/>
    </xf>
    <xf numFmtId="0" fontId="6" fillId="7" borderId="113" xfId="0" applyFont="1" applyFill="1" applyBorder="1" applyAlignment="1">
      <alignment horizontal="left" vertical="center" wrapText="1" indent="2" readingOrder="1"/>
    </xf>
    <xf numFmtId="0" fontId="6" fillId="7" borderId="114" xfId="0" applyFont="1" applyFill="1" applyBorder="1" applyAlignment="1">
      <alignment horizontal="center" vertical="center" wrapText="1" readingOrder="1"/>
    </xf>
    <xf numFmtId="0" fontId="6" fillId="7" borderId="7" xfId="0" applyFont="1" applyFill="1" applyBorder="1" applyAlignment="1">
      <alignment horizontal="center" vertical="center" wrapText="1" readingOrder="1"/>
    </xf>
    <xf numFmtId="9" fontId="0" fillId="0" borderId="0" xfId="0" applyNumberFormat="1" applyAlignment="1">
      <alignment horizontal="center"/>
    </xf>
    <xf numFmtId="0" fontId="7" fillId="27" borderId="114" xfId="0" applyFont="1" applyFill="1" applyBorder="1" applyAlignment="1">
      <alignment horizontal="left" vertical="center" wrapText="1" readingOrder="1"/>
    </xf>
    <xf numFmtId="0" fontId="7" fillId="27" borderId="7" xfId="0" applyFont="1" applyFill="1" applyBorder="1" applyAlignment="1">
      <alignment horizontal="left" vertical="center" wrapText="1" readingOrder="1"/>
    </xf>
    <xf numFmtId="0" fontId="6" fillId="11" borderId="115" xfId="0" applyFont="1" applyFill="1" applyBorder="1" applyAlignment="1">
      <alignment horizontal="left" vertical="center" wrapText="1" indent="2" readingOrder="1"/>
    </xf>
    <xf numFmtId="0" fontId="6" fillId="11" borderId="7" xfId="0" applyFont="1" applyFill="1" applyBorder="1" applyAlignment="1">
      <alignment horizontal="center" vertical="center" wrapText="1" readingOrder="1"/>
    </xf>
    <xf numFmtId="0" fontId="6" fillId="11" borderId="116" xfId="0" applyFont="1" applyFill="1" applyBorder="1" applyAlignment="1">
      <alignment horizontal="center" vertical="center" wrapText="1" readingOrder="1"/>
    </xf>
    <xf numFmtId="164" fontId="6" fillId="11" borderId="7" xfId="0" applyNumberFormat="1" applyFont="1" applyFill="1" applyBorder="1" applyAlignment="1">
      <alignment horizontal="center" vertical="center" wrapText="1" readingOrder="1"/>
    </xf>
    <xf numFmtId="164" fontId="6" fillId="11" borderId="116" xfId="0" applyNumberFormat="1" applyFont="1" applyFill="1" applyBorder="1" applyAlignment="1">
      <alignment horizontal="center" vertical="center" wrapText="1" readingOrder="1"/>
    </xf>
    <xf numFmtId="0" fontId="6" fillId="12" borderId="115" xfId="0" applyFont="1" applyFill="1" applyBorder="1" applyAlignment="1">
      <alignment horizontal="left" vertical="center" wrapText="1" indent="2" readingOrder="1"/>
    </xf>
    <xf numFmtId="0" fontId="6" fillId="12" borderId="7" xfId="0" applyFont="1" applyFill="1" applyBorder="1" applyAlignment="1">
      <alignment horizontal="center" vertical="center" wrapText="1" readingOrder="1"/>
    </xf>
    <xf numFmtId="0" fontId="6" fillId="12" borderId="116" xfId="0" applyFont="1" applyFill="1" applyBorder="1" applyAlignment="1">
      <alignment horizontal="center" vertical="center" wrapText="1" readingOrder="1"/>
    </xf>
    <xf numFmtId="164" fontId="6" fillId="12" borderId="7" xfId="0" applyNumberFormat="1" applyFont="1" applyFill="1" applyBorder="1" applyAlignment="1">
      <alignment horizontal="center" vertical="center" wrapText="1" readingOrder="1"/>
    </xf>
    <xf numFmtId="164" fontId="6" fillId="12" borderId="116" xfId="0" applyNumberFormat="1" applyFont="1" applyFill="1" applyBorder="1" applyAlignment="1">
      <alignment horizontal="center" vertical="center" wrapText="1" readingOrder="1"/>
    </xf>
    <xf numFmtId="0" fontId="6" fillId="11" borderId="4" xfId="0" applyFont="1" applyFill="1" applyBorder="1" applyAlignment="1">
      <alignment horizontal="left" vertical="center" wrapText="1" indent="2" readingOrder="1"/>
    </xf>
    <xf numFmtId="0" fontId="6" fillId="11" borderId="6" xfId="0" applyFont="1" applyFill="1" applyBorder="1" applyAlignment="1">
      <alignment horizontal="center" vertical="center" wrapText="1" readingOrder="1"/>
    </xf>
    <xf numFmtId="164" fontId="6" fillId="11" borderId="6" xfId="0" applyNumberFormat="1" applyFont="1" applyFill="1" applyBorder="1" applyAlignment="1">
      <alignment horizontal="center" vertical="center" wrapText="1" readingOrder="1"/>
    </xf>
    <xf numFmtId="0" fontId="6" fillId="12" borderId="4" xfId="0" applyFont="1" applyFill="1" applyBorder="1" applyAlignment="1">
      <alignment horizontal="left" vertical="center" wrapText="1" indent="2" readingOrder="1"/>
    </xf>
    <xf numFmtId="0" fontId="6" fillId="12" borderId="6" xfId="0" applyFont="1" applyFill="1" applyBorder="1" applyAlignment="1">
      <alignment horizontal="center" vertical="center" wrapText="1" readingOrder="1"/>
    </xf>
    <xf numFmtId="164" fontId="6" fillId="12" borderId="6" xfId="0" applyNumberFormat="1" applyFont="1" applyFill="1" applyBorder="1" applyAlignment="1">
      <alignment horizontal="center" vertical="center" wrapText="1" readingOrder="1"/>
    </xf>
    <xf numFmtId="164" fontId="0" fillId="0" borderId="0" xfId="1" applyNumberFormat="1" applyFont="1" applyAlignment="1">
      <alignment horizontal="center"/>
    </xf>
    <xf numFmtId="0" fontId="7" fillId="26" borderId="117" xfId="0" applyFont="1" applyFill="1" applyBorder="1" applyAlignment="1">
      <alignment horizontal="left" vertical="center" wrapText="1" readingOrder="1"/>
    </xf>
    <xf numFmtId="0" fontId="7" fillId="27" borderId="65" xfId="0" applyFont="1" applyFill="1" applyBorder="1" applyAlignment="1">
      <alignment horizontal="left" vertical="center" wrapText="1" readingOrder="1"/>
    </xf>
    <xf numFmtId="9" fontId="6" fillId="7" borderId="114" xfId="1" applyFont="1" applyFill="1" applyBorder="1" applyAlignment="1">
      <alignment horizontal="center" vertical="center" wrapText="1" readingOrder="1"/>
    </xf>
    <xf numFmtId="9" fontId="6" fillId="7" borderId="7" xfId="1" applyFont="1" applyFill="1" applyBorder="1" applyAlignment="1">
      <alignment horizontal="center" vertical="center" wrapText="1" readingOrder="1"/>
    </xf>
    <xf numFmtId="0" fontId="52" fillId="0" borderId="98" xfId="0" applyFont="1" applyBorder="1" applyAlignment="1">
      <alignment horizontal="center"/>
    </xf>
    <xf numFmtId="0" fontId="2" fillId="0" borderId="98" xfId="0" applyFont="1" applyBorder="1" applyAlignment="1">
      <alignment horizontal="center"/>
    </xf>
    <xf numFmtId="164" fontId="0" fillId="0" borderId="118" xfId="0" applyNumberFormat="1" applyBorder="1" applyAlignment="1">
      <alignment horizontal="center"/>
    </xf>
    <xf numFmtId="10" fontId="0" fillId="0" borderId="0" xfId="0" applyNumberFormat="1" applyAlignment="1">
      <alignment horizontal="center"/>
    </xf>
    <xf numFmtId="9" fontId="0" fillId="0" borderId="98" xfId="0" applyNumberFormat="1" applyBorder="1" applyAlignment="1">
      <alignment horizontal="center"/>
    </xf>
    <xf numFmtId="0" fontId="4" fillId="0" borderId="119" xfId="0" applyFont="1" applyBorder="1" applyAlignment="1">
      <alignment horizontal="justify" vertical="center" wrapText="1"/>
    </xf>
    <xf numFmtId="0" fontId="5" fillId="3" borderId="120" xfId="0" applyFont="1" applyFill="1" applyBorder="1" applyAlignment="1">
      <alignment horizontal="center" vertical="center" wrapText="1" readingOrder="1"/>
    </xf>
    <xf numFmtId="2" fontId="6" fillId="12" borderId="6" xfId="0" applyNumberFormat="1" applyFont="1" applyFill="1" applyBorder="1" applyAlignment="1">
      <alignment horizontal="center" vertical="center" wrapText="1" readingOrder="1"/>
    </xf>
    <xf numFmtId="0" fontId="38" fillId="0" borderId="0" xfId="7" applyFont="1" applyAlignment="1" applyProtection="1">
      <alignment horizontal="left" indent="1"/>
    </xf>
  </cellXfs>
  <cellStyles count="8">
    <cellStyle name="Hipervínculo" xfId="2" builtinId="8"/>
    <cellStyle name="Hipervínculo 2" xfId="7"/>
    <cellStyle name="Millares 2" xfId="3"/>
    <cellStyle name="Normal" xfId="0" builtinId="0"/>
    <cellStyle name="Normal 2" xfId="4"/>
    <cellStyle name="Normal 2 2" xfId="5"/>
    <cellStyle name="Porcentual" xfId="1" builtinId="5"/>
    <cellStyle name="Porcentual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2639786</xdr:colOff>
      <xdr:row>0</xdr:row>
      <xdr:rowOff>176892</xdr:rowOff>
    </xdr:from>
    <xdr:to>
      <xdr:col>5</xdr:col>
      <xdr:colOff>248623</xdr:colOff>
      <xdr:row>2</xdr:row>
      <xdr:rowOff>208076</xdr:rowOff>
    </xdr:to>
    <xdr:pic>
      <xdr:nvPicPr>
        <xdr:cNvPr id="3" name="Picture 1" descr="P:\DEPARTAMENTO PRODUCCIÓN\B_Imagen Corporativa\ALG LOGOS 2011\alg-01.jpg"/>
        <xdr:cNvPicPr>
          <a:picLocks noChangeAspect="1" noChangeArrowheads="1"/>
        </xdr:cNvPicPr>
      </xdr:nvPicPr>
      <xdr:blipFill>
        <a:blip xmlns:r="http://schemas.openxmlformats.org/officeDocument/2006/relationships" r:embed="rId1" cstate="print"/>
        <a:srcRect l="7285" t="25147" r="8278" b="44198"/>
        <a:stretch>
          <a:fillRect/>
        </a:stretch>
      </xdr:blipFill>
      <xdr:spPr bwMode="auto">
        <a:xfrm>
          <a:off x="6776357" y="176892"/>
          <a:ext cx="2003945" cy="521041"/>
        </a:xfrm>
        <a:prstGeom prst="rect">
          <a:avLst/>
        </a:prstGeom>
        <a:noFill/>
      </xdr:spPr>
    </xdr:pic>
    <xdr:clientData/>
  </xdr:twoCellAnchor>
  <xdr:twoCellAnchor editAs="oneCell">
    <xdr:from>
      <xdr:col>1</xdr:col>
      <xdr:colOff>66674</xdr:colOff>
      <xdr:row>1</xdr:row>
      <xdr:rowOff>47624</xdr:rowOff>
    </xdr:from>
    <xdr:to>
      <xdr:col>2</xdr:col>
      <xdr:colOff>2242457</xdr:colOff>
      <xdr:row>3</xdr:row>
      <xdr:rowOff>19049</xdr:rowOff>
    </xdr:to>
    <xdr:pic>
      <xdr:nvPicPr>
        <xdr:cNvPr id="5" name="4 Imagen" descr="puertos_logo.png"/>
        <xdr:cNvPicPr/>
      </xdr:nvPicPr>
      <xdr:blipFill>
        <a:blip xmlns:r="http://schemas.openxmlformats.org/officeDocument/2006/relationships" r:embed="rId2" cstate="print"/>
        <a:stretch>
          <a:fillRect/>
        </a:stretch>
      </xdr:blipFill>
      <xdr:spPr>
        <a:xfrm>
          <a:off x="828674" y="238124"/>
          <a:ext cx="2505075" cy="542925"/>
        </a:xfrm>
        <a:prstGeom prst="rect">
          <a:avLst/>
        </a:prstGeom>
      </xdr:spPr>
    </xdr:pic>
    <xdr:clientData/>
  </xdr:twoCellAnchor>
  <xdr:twoCellAnchor editAs="oneCell">
    <xdr:from>
      <xdr:col>2</xdr:col>
      <xdr:colOff>993322</xdr:colOff>
      <xdr:row>9</xdr:row>
      <xdr:rowOff>13606</xdr:rowOff>
    </xdr:from>
    <xdr:to>
      <xdr:col>4</xdr:col>
      <xdr:colOff>258536</xdr:colOff>
      <xdr:row>20</xdr:row>
      <xdr:rowOff>169712</xdr:rowOff>
    </xdr:to>
    <xdr:pic>
      <xdr:nvPicPr>
        <xdr:cNvPr id="7169" name="Picture 1" descr="http://www.nineoclock.ro/wp-content/uploads/2014/12/terminal-cereale.jpg"/>
        <xdr:cNvPicPr>
          <a:picLocks noChangeAspect="1" noChangeArrowheads="1"/>
        </xdr:cNvPicPr>
      </xdr:nvPicPr>
      <xdr:blipFill>
        <a:blip xmlns:r="http://schemas.openxmlformats.org/officeDocument/2006/relationships" r:embed="rId3" cstate="print"/>
        <a:srcRect/>
        <a:stretch>
          <a:fillRect/>
        </a:stretch>
      </xdr:blipFill>
      <xdr:spPr bwMode="auto">
        <a:xfrm>
          <a:off x="2081893" y="1973035"/>
          <a:ext cx="5361214" cy="2319641"/>
        </a:xfrm>
        <a:prstGeom prst="rect">
          <a:avLst/>
        </a:prstGeom>
        <a:noFill/>
        <a:ln>
          <a:solidFill>
            <a:schemeClr val="accent1"/>
          </a:solidFill>
        </a:ln>
      </xdr:spPr>
    </xdr:pic>
    <xdr:clientData/>
  </xdr:twoCellAnchor>
  <xdr:twoCellAnchor editAs="oneCell">
    <xdr:from>
      <xdr:col>2</xdr:col>
      <xdr:colOff>1088572</xdr:colOff>
      <xdr:row>22</xdr:row>
      <xdr:rowOff>81643</xdr:rowOff>
    </xdr:from>
    <xdr:to>
      <xdr:col>4</xdr:col>
      <xdr:colOff>163286</xdr:colOff>
      <xdr:row>35</xdr:row>
      <xdr:rowOff>69850</xdr:rowOff>
    </xdr:to>
    <xdr:pic>
      <xdr:nvPicPr>
        <xdr:cNvPr id="7171" name="Picture 3" descr="http://www.eldiariomontanes.es/prensa/noticias/201109/15/fotos/5944519.jpg"/>
        <xdr:cNvPicPr>
          <a:picLocks noChangeAspect="1" noChangeArrowheads="1"/>
        </xdr:cNvPicPr>
      </xdr:nvPicPr>
      <xdr:blipFill>
        <a:blip xmlns:r="http://schemas.openxmlformats.org/officeDocument/2006/relationships" r:embed="rId4" cstate="print"/>
        <a:srcRect/>
        <a:stretch>
          <a:fillRect/>
        </a:stretch>
      </xdr:blipFill>
      <xdr:spPr bwMode="auto">
        <a:xfrm>
          <a:off x="2177143" y="4585607"/>
          <a:ext cx="5170714" cy="2464707"/>
        </a:xfrm>
        <a:prstGeom prst="rect">
          <a:avLst/>
        </a:prstGeom>
        <a:noFill/>
        <a:ln>
          <a:solidFill>
            <a:schemeClr val="accent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so%20de%20Estudio%201_Terminal%20Contenedores_v7.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ada"/>
      <sheetName val="Datos Proyecto"/>
      <sheetName val="Descripción del Proyecto"/>
      <sheetName val="Resultados Rentabilidad"/>
      <sheetName val="Resultados Detallados"/>
      <sheetName val="Resumen Ejecutivo"/>
      <sheetName val="Inputs"/>
      <sheetName val="Demanda"/>
      <sheetName val="Costes de Inversión"/>
      <sheetName val="Costes de Operación"/>
      <sheetName val="Ingresos de Operación"/>
      <sheetName val="F. Caja Libre Proyecto"/>
      <sheetName val="F. Financiación"/>
      <sheetName val="F. Caja Capital"/>
      <sheetName val="Sostenib financiera"/>
      <sheetName val="Var. Exced Aut. Portuaria"/>
      <sheetName val="Var. Exced Op. Partícipe"/>
      <sheetName val="Var. Exced Otras A. Portuaria"/>
      <sheetName val="Var. Exced Otros Operad"/>
      <sheetName val="Var. Excedente Cliente"/>
      <sheetName val="Var. Excedente Total"/>
      <sheetName val="Análisis Sensibilidad"/>
    </sheetNames>
    <sheetDataSet>
      <sheetData sheetId="0"/>
      <sheetData sheetId="1"/>
      <sheetData sheetId="2"/>
      <sheetData sheetId="3"/>
      <sheetData sheetId="4"/>
      <sheetData sheetId="5"/>
      <sheetData sheetId="6">
        <row r="108">
          <cell r="D108">
            <v>0.35</v>
          </cell>
        </row>
        <row r="109">
          <cell r="D109">
            <v>0.65</v>
          </cell>
        </row>
        <row r="110">
          <cell r="D110">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ALG">
      <a:dk1>
        <a:sysClr val="windowText" lastClr="000000"/>
      </a:dk1>
      <a:lt1>
        <a:sysClr val="window" lastClr="FFFFFF"/>
      </a:lt1>
      <a:dk2>
        <a:srgbClr val="9FAAAF"/>
      </a:dk2>
      <a:lt2>
        <a:srgbClr val="E6EAEA"/>
      </a:lt2>
      <a:accent1>
        <a:srgbClr val="1D5C0C"/>
      </a:accent1>
      <a:accent2>
        <a:srgbClr val="73A81C"/>
      </a:accent2>
      <a:accent3>
        <a:srgbClr val="C0DE8E"/>
      </a:accent3>
      <a:accent4>
        <a:srgbClr val="718188"/>
      </a:accent4>
      <a:accent5>
        <a:srgbClr val="9FAAAF"/>
      </a:accent5>
      <a:accent6>
        <a:srgbClr val="BFC9C9"/>
      </a:accent6>
      <a:hlink>
        <a:srgbClr val="C0DE8E"/>
      </a:hlink>
      <a:folHlink>
        <a:srgbClr val="C0DE8E"/>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C000"/>
  </sheetPr>
  <dimension ref="B2:J38"/>
  <sheetViews>
    <sheetView showGridLines="0" tabSelected="1" zoomScale="70" zoomScaleNormal="70" workbookViewId="0"/>
  </sheetViews>
  <sheetFormatPr baseColWidth="10" defaultRowHeight="15"/>
  <cols>
    <col min="2" max="2" width="4.85546875" customWidth="1"/>
    <col min="3" max="4" width="45.7109375" customWidth="1"/>
    <col min="5" max="5" width="20.28515625" customWidth="1"/>
    <col min="6" max="6" width="5.85546875" customWidth="1"/>
    <col min="7" max="7" width="4.42578125" customWidth="1"/>
    <col min="8" max="8" width="2" customWidth="1"/>
  </cols>
  <sheetData>
    <row r="2" spans="2:9" ht="23.25" customHeight="1"/>
    <row r="3" spans="2:9" ht="21.75" customHeight="1"/>
    <row r="4" spans="2:9" ht="15.75" thickBot="1"/>
    <row r="5" spans="2:9">
      <c r="B5" s="165"/>
      <c r="C5" s="166"/>
      <c r="D5" s="166"/>
      <c r="E5" s="166"/>
      <c r="F5" s="167"/>
      <c r="I5" s="168"/>
    </row>
    <row r="6" spans="2:9" ht="21">
      <c r="B6" s="169"/>
      <c r="C6" s="170" t="s">
        <v>167</v>
      </c>
      <c r="D6" s="14"/>
      <c r="E6" s="14"/>
      <c r="F6" s="171"/>
      <c r="H6" s="172" t="s">
        <v>130</v>
      </c>
    </row>
    <row r="7" spans="2:9" ht="9.75" customHeight="1">
      <c r="B7" s="169"/>
      <c r="C7" s="14"/>
      <c r="D7" s="14"/>
      <c r="E7" s="14"/>
      <c r="F7" s="171"/>
    </row>
    <row r="8" spans="2:9" ht="15.75">
      <c r="B8" s="169"/>
      <c r="C8" s="14"/>
      <c r="D8" s="14"/>
      <c r="E8" s="173" t="s">
        <v>131</v>
      </c>
      <c r="F8" s="171"/>
      <c r="I8" s="174" t="s">
        <v>132</v>
      </c>
    </row>
    <row r="9" spans="2:9" ht="15.75">
      <c r="B9" s="169"/>
      <c r="C9" s="14"/>
      <c r="D9" s="14"/>
      <c r="E9" s="14"/>
      <c r="F9" s="171"/>
      <c r="I9" s="174"/>
    </row>
    <row r="10" spans="2:9" ht="15.75">
      <c r="B10" s="169"/>
      <c r="C10" s="14"/>
      <c r="D10" s="14"/>
      <c r="E10" s="14"/>
      <c r="F10" s="171"/>
      <c r="I10" s="174" t="s">
        <v>133</v>
      </c>
    </row>
    <row r="11" spans="2:9">
      <c r="B11" s="169"/>
      <c r="C11" s="181"/>
      <c r="D11" s="182"/>
      <c r="E11" s="14"/>
      <c r="F11" s="171"/>
    </row>
    <row r="12" spans="2:9" ht="15.75">
      <c r="B12" s="169"/>
      <c r="C12" s="14"/>
      <c r="D12" s="14"/>
      <c r="E12" s="14"/>
      <c r="F12" s="171"/>
      <c r="I12" s="174" t="s">
        <v>134</v>
      </c>
    </row>
    <row r="13" spans="2:9">
      <c r="B13" s="169"/>
      <c r="C13" s="14"/>
      <c r="D13" s="14"/>
      <c r="E13" s="14"/>
      <c r="F13" s="171"/>
    </row>
    <row r="14" spans="2:9" ht="15.75">
      <c r="B14" s="169"/>
      <c r="C14" s="14"/>
      <c r="D14" s="14"/>
      <c r="E14" s="14"/>
      <c r="F14" s="171"/>
      <c r="I14" s="174" t="s">
        <v>135</v>
      </c>
    </row>
    <row r="15" spans="2:9">
      <c r="B15" s="169"/>
      <c r="D15" s="14"/>
      <c r="E15" s="14"/>
      <c r="F15" s="171"/>
    </row>
    <row r="16" spans="2:9" ht="15.75">
      <c r="B16" s="169"/>
      <c r="C16" s="14"/>
      <c r="D16" s="14"/>
      <c r="E16" s="14"/>
      <c r="F16" s="171"/>
      <c r="I16" s="174" t="s">
        <v>146</v>
      </c>
    </row>
    <row r="17" spans="2:10">
      <c r="B17" s="169"/>
      <c r="C17" s="14"/>
      <c r="D17" s="14"/>
      <c r="E17" s="14"/>
      <c r="F17" s="171"/>
    </row>
    <row r="18" spans="2:10" ht="15.75">
      <c r="B18" s="169"/>
      <c r="C18" s="14"/>
      <c r="D18" s="14"/>
      <c r="E18" s="14"/>
      <c r="F18" s="171"/>
      <c r="I18" s="174" t="s">
        <v>136</v>
      </c>
    </row>
    <row r="19" spans="2:10">
      <c r="B19" s="169"/>
      <c r="C19" s="14"/>
      <c r="D19" s="14"/>
      <c r="E19" s="14"/>
      <c r="F19" s="171"/>
      <c r="I19" s="178" t="s">
        <v>137</v>
      </c>
    </row>
    <row r="20" spans="2:10">
      <c r="B20" s="169"/>
      <c r="C20" s="14"/>
      <c r="D20" s="14"/>
      <c r="E20" s="14"/>
      <c r="F20" s="171"/>
      <c r="I20" s="178" t="s">
        <v>138</v>
      </c>
      <c r="J20" s="179"/>
    </row>
    <row r="21" spans="2:10">
      <c r="B21" s="169"/>
      <c r="C21" s="14"/>
      <c r="D21" s="14"/>
      <c r="E21" s="14"/>
      <c r="F21" s="171"/>
      <c r="I21" s="178" t="s">
        <v>139</v>
      </c>
    </row>
    <row r="22" spans="2:10">
      <c r="B22" s="169"/>
      <c r="C22" s="14"/>
      <c r="D22" s="14"/>
      <c r="E22" s="14"/>
      <c r="F22" s="171"/>
      <c r="I22" s="180" t="s">
        <v>140</v>
      </c>
    </row>
    <row r="23" spans="2:10">
      <c r="B23" s="169"/>
      <c r="C23" s="14"/>
      <c r="D23" s="14"/>
      <c r="E23" s="14"/>
      <c r="F23" s="171"/>
      <c r="I23" s="180" t="s">
        <v>141</v>
      </c>
    </row>
    <row r="24" spans="2:10">
      <c r="B24" s="169"/>
      <c r="C24" s="14"/>
      <c r="D24" s="14"/>
      <c r="E24" s="14"/>
      <c r="F24" s="171"/>
      <c r="I24" s="180" t="s">
        <v>142</v>
      </c>
    </row>
    <row r="25" spans="2:10">
      <c r="B25" s="169"/>
      <c r="C25" s="14"/>
      <c r="D25" s="14"/>
      <c r="E25" s="14"/>
      <c r="F25" s="171"/>
      <c r="I25" s="180" t="s">
        <v>148</v>
      </c>
    </row>
    <row r="26" spans="2:10">
      <c r="B26" s="169"/>
      <c r="D26" s="14"/>
      <c r="E26" s="14"/>
      <c r="F26" s="171"/>
      <c r="I26" s="180" t="s">
        <v>143</v>
      </c>
    </row>
    <row r="27" spans="2:10">
      <c r="B27" s="169"/>
      <c r="C27" s="14"/>
      <c r="D27" s="14"/>
      <c r="E27" s="14"/>
      <c r="F27" s="171"/>
      <c r="I27" s="180" t="s">
        <v>149</v>
      </c>
    </row>
    <row r="28" spans="2:10">
      <c r="B28" s="169"/>
      <c r="D28" s="14"/>
      <c r="E28" s="14"/>
      <c r="F28" s="171"/>
      <c r="I28" s="180" t="s">
        <v>144</v>
      </c>
    </row>
    <row r="29" spans="2:10">
      <c r="B29" s="169"/>
      <c r="C29" s="14"/>
      <c r="D29" s="14"/>
      <c r="E29" s="14"/>
      <c r="F29" s="171"/>
      <c r="I29" s="364" t="s">
        <v>368</v>
      </c>
    </row>
    <row r="30" spans="2:10">
      <c r="B30" s="169"/>
      <c r="C30" s="14"/>
      <c r="D30" s="14"/>
      <c r="E30" s="14"/>
      <c r="F30" s="171"/>
      <c r="I30" s="180"/>
    </row>
    <row r="31" spans="2:10">
      <c r="B31" s="169"/>
      <c r="C31" s="14"/>
      <c r="D31" s="14"/>
      <c r="E31" s="14"/>
      <c r="F31" s="171"/>
      <c r="I31" s="180"/>
    </row>
    <row r="32" spans="2:10">
      <c r="B32" s="169"/>
      <c r="C32" s="14"/>
      <c r="D32" s="14"/>
      <c r="E32" s="14"/>
      <c r="F32" s="171"/>
      <c r="I32" s="180"/>
    </row>
    <row r="33" spans="2:9">
      <c r="B33" s="169"/>
      <c r="C33" s="14"/>
      <c r="D33" s="14"/>
      <c r="F33" s="171"/>
      <c r="I33" s="180"/>
    </row>
    <row r="34" spans="2:9">
      <c r="B34" s="169"/>
      <c r="C34" s="14"/>
      <c r="D34" s="14"/>
      <c r="E34" s="14"/>
      <c r="F34" s="171"/>
      <c r="I34" s="180"/>
    </row>
    <row r="35" spans="2:9">
      <c r="B35" s="169"/>
      <c r="C35" s="14"/>
      <c r="D35" s="14"/>
      <c r="E35" s="14"/>
      <c r="F35" s="171"/>
      <c r="I35" s="180"/>
    </row>
    <row r="36" spans="2:9">
      <c r="B36" s="169"/>
      <c r="C36" s="14"/>
      <c r="D36" s="14"/>
      <c r="E36" s="14"/>
      <c r="F36" s="171"/>
      <c r="I36" s="180"/>
    </row>
    <row r="37" spans="2:9">
      <c r="B37" s="169"/>
      <c r="C37" s="14"/>
      <c r="D37" s="14"/>
      <c r="E37" s="14"/>
      <c r="F37" s="171"/>
      <c r="I37" s="178"/>
    </row>
    <row r="38" spans="2:9" ht="15.75" thickBot="1">
      <c r="B38" s="175"/>
      <c r="C38" s="176"/>
      <c r="D38" s="176"/>
      <c r="E38" s="176"/>
      <c r="F38" s="177"/>
    </row>
  </sheetData>
  <hyperlinks>
    <hyperlink ref="I8" location="'Datos Proyecto'!A1" display="Datos Proyecto"/>
    <hyperlink ref="I10" location="'Descripción del Proyecto'!A1" display="Descripción del Proyecto"/>
    <hyperlink ref="I12" location="'Resultados Rentabilidad'!A1" display="Resultados Rentabilidad"/>
    <hyperlink ref="I14" location="'Resultados Detallados'!A1" display="Resultados Detallados"/>
    <hyperlink ref="I16" location="'Resumen Ejecutivo Word'!A1" display="Resumen Ejecutivo Word"/>
    <hyperlink ref="I19" location="Inputs!A1" display="Inputs"/>
    <hyperlink ref="I20" location="Demanda!A1" display="Demanda"/>
    <hyperlink ref="I22" location="'Costes de Inversión'!A1" display="Costes de Inversión"/>
    <hyperlink ref="I23" location="'Costes de Operación'!A1" display="Costes de Operación"/>
    <hyperlink ref="I24" location="'Ingresos de Operación'!A1" display="Ingresos de Operación"/>
    <hyperlink ref="I25" location="'F. Caja Libre Proyecto'!A1" display="Flujos de Caja Libres del Proyecto"/>
    <hyperlink ref="I26" location="'F. Financiación'!A1" display="Fuentes de Financiación"/>
    <hyperlink ref="I27" location="'F. Caja Capital'!A1" display="Flujos de Caja del Capital"/>
    <hyperlink ref="I28" location="'Sostenib financiera'!A1" display="Sostenibilidad Financiera"/>
    <hyperlink ref="I29" location="'Análisis Sensibilidad'!A1" display="Análisis de Sensibilidad"/>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tabColor theme="8"/>
  </sheetPr>
  <dimension ref="C1:AI135"/>
  <sheetViews>
    <sheetView showGridLines="0" zoomScale="70" zoomScaleNormal="70" workbookViewId="0"/>
  </sheetViews>
  <sheetFormatPr baseColWidth="10" defaultRowHeight="15"/>
  <cols>
    <col min="1" max="2" width="5.7109375" customWidth="1"/>
    <col min="3" max="3" width="37.5703125" customWidth="1"/>
    <col min="4" max="4" width="16.140625" customWidth="1"/>
    <col min="5" max="5" width="15.28515625" customWidth="1"/>
    <col min="6" max="35" width="13.7109375" customWidth="1"/>
  </cols>
  <sheetData>
    <row r="1" spans="3:35" ht="21">
      <c r="C1" s="183" t="s">
        <v>9</v>
      </c>
    </row>
    <row r="3" spans="3:35" ht="21">
      <c r="C3" s="19" t="s">
        <v>102</v>
      </c>
    </row>
    <row r="5" spans="3:35" ht="15.75">
      <c r="C5" s="67" t="s">
        <v>100</v>
      </c>
    </row>
    <row r="6" spans="3:35" ht="15.75" thickBot="1"/>
    <row r="7" spans="3:35" ht="15.75" thickBot="1">
      <c r="C7" s="3"/>
      <c r="E7" s="212">
        <v>0</v>
      </c>
      <c r="F7" s="83">
        <v>1</v>
      </c>
      <c r="G7" s="83">
        <v>2</v>
      </c>
      <c r="H7" s="83">
        <v>3</v>
      </c>
      <c r="I7" s="83">
        <v>4</v>
      </c>
      <c r="J7" s="83">
        <v>5</v>
      </c>
      <c r="K7" s="83">
        <v>6</v>
      </c>
      <c r="L7" s="83">
        <v>7</v>
      </c>
      <c r="M7" s="83">
        <v>8</v>
      </c>
      <c r="N7" s="83">
        <v>9</v>
      </c>
      <c r="O7" s="83">
        <v>10</v>
      </c>
      <c r="P7" s="83">
        <v>11</v>
      </c>
      <c r="Q7" s="83">
        <v>12</v>
      </c>
      <c r="R7" s="83">
        <v>13</v>
      </c>
      <c r="S7" s="83">
        <v>14</v>
      </c>
      <c r="T7" s="84">
        <v>15</v>
      </c>
      <c r="U7" s="83">
        <v>16</v>
      </c>
      <c r="V7" s="85">
        <v>17</v>
      </c>
      <c r="W7" s="86">
        <v>18</v>
      </c>
      <c r="X7" s="86">
        <v>19</v>
      </c>
      <c r="Y7" s="87">
        <v>20</v>
      </c>
      <c r="Z7" s="83">
        <v>21</v>
      </c>
      <c r="AA7" s="85">
        <v>22</v>
      </c>
      <c r="AB7" s="86">
        <v>23</v>
      </c>
      <c r="AC7" s="86">
        <v>24</v>
      </c>
      <c r="AD7" s="87">
        <v>25</v>
      </c>
      <c r="AE7" s="83">
        <v>26</v>
      </c>
      <c r="AF7" s="85">
        <v>27</v>
      </c>
      <c r="AG7" s="86">
        <v>28</v>
      </c>
      <c r="AH7" s="86">
        <v>29</v>
      </c>
      <c r="AI7" s="88">
        <v>30</v>
      </c>
    </row>
    <row r="8" spans="3:35" ht="15.75" thickBot="1">
      <c r="C8" s="4" t="s">
        <v>0</v>
      </c>
      <c r="E8" s="225">
        <f>+E68/1000</f>
        <v>0</v>
      </c>
      <c r="F8" s="231">
        <f t="shared" ref="F8:AI8" si="0">+F68/1000</f>
        <v>0</v>
      </c>
      <c r="G8" s="231">
        <f t="shared" si="0"/>
        <v>0</v>
      </c>
      <c r="H8" s="231">
        <f t="shared" si="0"/>
        <v>0</v>
      </c>
      <c r="I8" s="231">
        <f t="shared" si="0"/>
        <v>0</v>
      </c>
      <c r="J8" s="231">
        <f t="shared" si="0"/>
        <v>0</v>
      </c>
      <c r="K8" s="231">
        <f t="shared" si="0"/>
        <v>0</v>
      </c>
      <c r="L8" s="231">
        <f t="shared" si="0"/>
        <v>0</v>
      </c>
      <c r="M8" s="231">
        <f t="shared" si="0"/>
        <v>0</v>
      </c>
      <c r="N8" s="231">
        <f t="shared" si="0"/>
        <v>0</v>
      </c>
      <c r="O8" s="231">
        <f t="shared" si="0"/>
        <v>0</v>
      </c>
      <c r="P8" s="231">
        <f t="shared" si="0"/>
        <v>0</v>
      </c>
      <c r="Q8" s="231">
        <f t="shared" si="0"/>
        <v>0</v>
      </c>
      <c r="R8" s="231">
        <f t="shared" si="0"/>
        <v>0</v>
      </c>
      <c r="S8" s="231">
        <f t="shared" si="0"/>
        <v>0</v>
      </c>
      <c r="T8" s="231">
        <f t="shared" si="0"/>
        <v>0</v>
      </c>
      <c r="U8" s="231">
        <f t="shared" si="0"/>
        <v>0</v>
      </c>
      <c r="V8" s="231">
        <f t="shared" si="0"/>
        <v>0</v>
      </c>
      <c r="W8" s="231">
        <f t="shared" si="0"/>
        <v>0</v>
      </c>
      <c r="X8" s="231">
        <f t="shared" si="0"/>
        <v>0</v>
      </c>
      <c r="Y8" s="231">
        <f t="shared" si="0"/>
        <v>0</v>
      </c>
      <c r="Z8" s="231">
        <f t="shared" si="0"/>
        <v>0</v>
      </c>
      <c r="AA8" s="231">
        <f t="shared" si="0"/>
        <v>0</v>
      </c>
      <c r="AB8" s="231">
        <f t="shared" si="0"/>
        <v>0</v>
      </c>
      <c r="AC8" s="231">
        <f t="shared" si="0"/>
        <v>0</v>
      </c>
      <c r="AD8" s="231">
        <f t="shared" si="0"/>
        <v>0</v>
      </c>
      <c r="AE8" s="231">
        <f t="shared" si="0"/>
        <v>0</v>
      </c>
      <c r="AF8" s="231">
        <f t="shared" si="0"/>
        <v>0</v>
      </c>
      <c r="AG8" s="231">
        <f t="shared" si="0"/>
        <v>0</v>
      </c>
      <c r="AH8" s="231">
        <f t="shared" si="0"/>
        <v>0</v>
      </c>
      <c r="AI8" s="232">
        <f t="shared" si="0"/>
        <v>0</v>
      </c>
    </row>
    <row r="9" spans="3:35" ht="15.75" thickBot="1">
      <c r="C9" s="89" t="s">
        <v>5</v>
      </c>
      <c r="E9" s="226">
        <f>+E69/1000</f>
        <v>0</v>
      </c>
      <c r="F9" s="233">
        <f t="shared" ref="F9:AI9" si="1">+F69/1000</f>
        <v>0</v>
      </c>
      <c r="G9" s="233">
        <f t="shared" si="1"/>
        <v>0</v>
      </c>
      <c r="H9" s="233">
        <f t="shared" si="1"/>
        <v>0</v>
      </c>
      <c r="I9" s="233">
        <f t="shared" si="1"/>
        <v>0</v>
      </c>
      <c r="J9" s="233">
        <f t="shared" si="1"/>
        <v>0</v>
      </c>
      <c r="K9" s="233">
        <f t="shared" si="1"/>
        <v>0</v>
      </c>
      <c r="L9" s="233">
        <f t="shared" si="1"/>
        <v>0</v>
      </c>
      <c r="M9" s="233">
        <f t="shared" si="1"/>
        <v>0</v>
      </c>
      <c r="N9" s="233">
        <f t="shared" si="1"/>
        <v>0</v>
      </c>
      <c r="O9" s="233">
        <f t="shared" si="1"/>
        <v>0</v>
      </c>
      <c r="P9" s="233">
        <f t="shared" si="1"/>
        <v>0</v>
      </c>
      <c r="Q9" s="233">
        <f t="shared" si="1"/>
        <v>0</v>
      </c>
      <c r="R9" s="233">
        <f t="shared" si="1"/>
        <v>0</v>
      </c>
      <c r="S9" s="233">
        <f t="shared" si="1"/>
        <v>0</v>
      </c>
      <c r="T9" s="233">
        <f t="shared" si="1"/>
        <v>0</v>
      </c>
      <c r="U9" s="233">
        <f t="shared" si="1"/>
        <v>0</v>
      </c>
      <c r="V9" s="233">
        <f t="shared" si="1"/>
        <v>0</v>
      </c>
      <c r="W9" s="233">
        <f t="shared" si="1"/>
        <v>0</v>
      </c>
      <c r="X9" s="233">
        <f t="shared" si="1"/>
        <v>0</v>
      </c>
      <c r="Y9" s="233">
        <f t="shared" si="1"/>
        <v>0</v>
      </c>
      <c r="Z9" s="233">
        <f t="shared" si="1"/>
        <v>0</v>
      </c>
      <c r="AA9" s="233">
        <f t="shared" si="1"/>
        <v>0</v>
      </c>
      <c r="AB9" s="233">
        <f t="shared" si="1"/>
        <v>0</v>
      </c>
      <c r="AC9" s="233">
        <f t="shared" si="1"/>
        <v>0</v>
      </c>
      <c r="AD9" s="233">
        <f t="shared" si="1"/>
        <v>0</v>
      </c>
      <c r="AE9" s="233">
        <f t="shared" si="1"/>
        <v>0</v>
      </c>
      <c r="AF9" s="233">
        <f t="shared" si="1"/>
        <v>0</v>
      </c>
      <c r="AG9" s="233">
        <f t="shared" si="1"/>
        <v>0</v>
      </c>
      <c r="AH9" s="233">
        <f t="shared" si="1"/>
        <v>0</v>
      </c>
      <c r="AI9" s="234">
        <f t="shared" si="1"/>
        <v>0</v>
      </c>
    </row>
    <row r="10" spans="3:35" ht="15.75" thickBot="1">
      <c r="C10" s="89" t="s">
        <v>6</v>
      </c>
      <c r="E10" s="227">
        <f>+E70/1000</f>
        <v>0</v>
      </c>
      <c r="F10" s="235">
        <f t="shared" ref="F10:AI10" si="2">+F70/1000</f>
        <v>0</v>
      </c>
      <c r="G10" s="233">
        <f t="shared" si="2"/>
        <v>0</v>
      </c>
      <c r="H10" s="233">
        <f t="shared" si="2"/>
        <v>0</v>
      </c>
      <c r="I10" s="233">
        <f t="shared" si="2"/>
        <v>0</v>
      </c>
      <c r="J10" s="233">
        <f t="shared" si="2"/>
        <v>0</v>
      </c>
      <c r="K10" s="233">
        <f t="shared" si="2"/>
        <v>0</v>
      </c>
      <c r="L10" s="233">
        <f t="shared" si="2"/>
        <v>0</v>
      </c>
      <c r="M10" s="233">
        <f t="shared" si="2"/>
        <v>0</v>
      </c>
      <c r="N10" s="233">
        <f t="shared" si="2"/>
        <v>0</v>
      </c>
      <c r="O10" s="233">
        <f t="shared" si="2"/>
        <v>0</v>
      </c>
      <c r="P10" s="233">
        <f t="shared" si="2"/>
        <v>0</v>
      </c>
      <c r="Q10" s="233">
        <f t="shared" si="2"/>
        <v>0</v>
      </c>
      <c r="R10" s="233">
        <f t="shared" si="2"/>
        <v>0</v>
      </c>
      <c r="S10" s="233">
        <f t="shared" si="2"/>
        <v>0</v>
      </c>
      <c r="T10" s="233">
        <f t="shared" si="2"/>
        <v>0</v>
      </c>
      <c r="U10" s="233">
        <f t="shared" si="2"/>
        <v>0</v>
      </c>
      <c r="V10" s="233">
        <f t="shared" si="2"/>
        <v>0</v>
      </c>
      <c r="W10" s="233">
        <f t="shared" si="2"/>
        <v>0</v>
      </c>
      <c r="X10" s="233">
        <f t="shared" si="2"/>
        <v>0</v>
      </c>
      <c r="Y10" s="233">
        <f t="shared" si="2"/>
        <v>0</v>
      </c>
      <c r="Z10" s="233">
        <f t="shared" si="2"/>
        <v>0</v>
      </c>
      <c r="AA10" s="233">
        <f t="shared" si="2"/>
        <v>0</v>
      </c>
      <c r="AB10" s="233">
        <f t="shared" si="2"/>
        <v>0</v>
      </c>
      <c r="AC10" s="233">
        <f t="shared" si="2"/>
        <v>0</v>
      </c>
      <c r="AD10" s="233">
        <f t="shared" si="2"/>
        <v>0</v>
      </c>
      <c r="AE10" s="233">
        <f t="shared" si="2"/>
        <v>0</v>
      </c>
      <c r="AF10" s="233">
        <f t="shared" si="2"/>
        <v>0</v>
      </c>
      <c r="AG10" s="233">
        <f t="shared" si="2"/>
        <v>0</v>
      </c>
      <c r="AH10" s="233">
        <f t="shared" si="2"/>
        <v>0</v>
      </c>
      <c r="AI10" s="234">
        <f t="shared" si="2"/>
        <v>0</v>
      </c>
    </row>
    <row r="11" spans="3:35" ht="15.75" thickBot="1">
      <c r="C11" s="5" t="s">
        <v>7</v>
      </c>
      <c r="E11" s="228">
        <f>+E71/1000</f>
        <v>0</v>
      </c>
      <c r="F11" s="233">
        <f t="shared" ref="F11:AI11" si="3">+F71/1000</f>
        <v>0</v>
      </c>
      <c r="G11" s="233">
        <f t="shared" si="3"/>
        <v>0</v>
      </c>
      <c r="H11" s="233">
        <f t="shared" si="3"/>
        <v>0</v>
      </c>
      <c r="I11" s="233">
        <f t="shared" si="3"/>
        <v>0</v>
      </c>
      <c r="J11" s="233">
        <f t="shared" si="3"/>
        <v>0</v>
      </c>
      <c r="K11" s="233">
        <f t="shared" si="3"/>
        <v>0</v>
      </c>
      <c r="L11" s="233">
        <f t="shared" si="3"/>
        <v>0</v>
      </c>
      <c r="M11" s="233">
        <f t="shared" si="3"/>
        <v>0</v>
      </c>
      <c r="N11" s="233">
        <f t="shared" si="3"/>
        <v>0</v>
      </c>
      <c r="O11" s="233">
        <f t="shared" si="3"/>
        <v>0</v>
      </c>
      <c r="P11" s="233">
        <f t="shared" si="3"/>
        <v>0</v>
      </c>
      <c r="Q11" s="233">
        <f t="shared" si="3"/>
        <v>0</v>
      </c>
      <c r="R11" s="233">
        <f t="shared" si="3"/>
        <v>0</v>
      </c>
      <c r="S11" s="233">
        <f t="shared" si="3"/>
        <v>0</v>
      </c>
      <c r="T11" s="233">
        <f t="shared" si="3"/>
        <v>0</v>
      </c>
      <c r="U11" s="233">
        <f t="shared" si="3"/>
        <v>0</v>
      </c>
      <c r="V11" s="233">
        <f t="shared" si="3"/>
        <v>0</v>
      </c>
      <c r="W11" s="233">
        <f t="shared" si="3"/>
        <v>0</v>
      </c>
      <c r="X11" s="233">
        <f t="shared" si="3"/>
        <v>0</v>
      </c>
      <c r="Y11" s="233">
        <f t="shared" si="3"/>
        <v>0</v>
      </c>
      <c r="Z11" s="233">
        <f t="shared" si="3"/>
        <v>0</v>
      </c>
      <c r="AA11" s="233">
        <f t="shared" si="3"/>
        <v>0</v>
      </c>
      <c r="AB11" s="233">
        <f t="shared" si="3"/>
        <v>0</v>
      </c>
      <c r="AC11" s="233">
        <f t="shared" si="3"/>
        <v>0</v>
      </c>
      <c r="AD11" s="233">
        <f t="shared" si="3"/>
        <v>0</v>
      </c>
      <c r="AE11" s="233">
        <f t="shared" si="3"/>
        <v>0</v>
      </c>
      <c r="AF11" s="233">
        <f t="shared" si="3"/>
        <v>0</v>
      </c>
      <c r="AG11" s="233">
        <f t="shared" si="3"/>
        <v>0</v>
      </c>
      <c r="AH11" s="233">
        <f t="shared" si="3"/>
        <v>0</v>
      </c>
      <c r="AI11" s="234">
        <f t="shared" si="3"/>
        <v>0</v>
      </c>
    </row>
    <row r="12" spans="3:35" ht="15.75" thickBot="1">
      <c r="C12" s="4" t="s">
        <v>1</v>
      </c>
      <c r="E12" s="225">
        <f>+E76/1000</f>
        <v>0</v>
      </c>
      <c r="F12" s="231">
        <f t="shared" ref="F12:AI12" si="4">+F76/1000</f>
        <v>0</v>
      </c>
      <c r="G12" s="231">
        <f t="shared" si="4"/>
        <v>0</v>
      </c>
      <c r="H12" s="231">
        <f t="shared" si="4"/>
        <v>0</v>
      </c>
      <c r="I12" s="231">
        <f t="shared" si="4"/>
        <v>0</v>
      </c>
      <c r="J12" s="231">
        <f t="shared" si="4"/>
        <v>0</v>
      </c>
      <c r="K12" s="231">
        <f t="shared" si="4"/>
        <v>0</v>
      </c>
      <c r="L12" s="231">
        <f t="shared" si="4"/>
        <v>0</v>
      </c>
      <c r="M12" s="231">
        <f t="shared" si="4"/>
        <v>0</v>
      </c>
      <c r="N12" s="231">
        <f t="shared" si="4"/>
        <v>0</v>
      </c>
      <c r="O12" s="231">
        <f t="shared" si="4"/>
        <v>0</v>
      </c>
      <c r="P12" s="231">
        <f t="shared" si="4"/>
        <v>0</v>
      </c>
      <c r="Q12" s="231">
        <f t="shared" si="4"/>
        <v>0</v>
      </c>
      <c r="R12" s="231">
        <f t="shared" si="4"/>
        <v>0</v>
      </c>
      <c r="S12" s="231">
        <f t="shared" si="4"/>
        <v>0</v>
      </c>
      <c r="T12" s="231">
        <f t="shared" si="4"/>
        <v>0</v>
      </c>
      <c r="U12" s="231">
        <f t="shared" si="4"/>
        <v>0</v>
      </c>
      <c r="V12" s="231">
        <f t="shared" si="4"/>
        <v>0</v>
      </c>
      <c r="W12" s="231">
        <f t="shared" si="4"/>
        <v>0</v>
      </c>
      <c r="X12" s="231">
        <f t="shared" si="4"/>
        <v>0</v>
      </c>
      <c r="Y12" s="231">
        <f t="shared" si="4"/>
        <v>0</v>
      </c>
      <c r="Z12" s="231">
        <f t="shared" si="4"/>
        <v>0</v>
      </c>
      <c r="AA12" s="231">
        <f t="shared" si="4"/>
        <v>0</v>
      </c>
      <c r="AB12" s="231">
        <f t="shared" si="4"/>
        <v>0</v>
      </c>
      <c r="AC12" s="231">
        <f t="shared" si="4"/>
        <v>0</v>
      </c>
      <c r="AD12" s="231">
        <f t="shared" si="4"/>
        <v>0</v>
      </c>
      <c r="AE12" s="231">
        <f t="shared" si="4"/>
        <v>0</v>
      </c>
      <c r="AF12" s="231">
        <f t="shared" si="4"/>
        <v>0</v>
      </c>
      <c r="AG12" s="231">
        <f t="shared" si="4"/>
        <v>0</v>
      </c>
      <c r="AH12" s="231">
        <f t="shared" si="4"/>
        <v>0</v>
      </c>
      <c r="AI12" s="232">
        <f t="shared" si="4"/>
        <v>0</v>
      </c>
    </row>
    <row r="13" spans="3:35" ht="15.75" thickBot="1">
      <c r="C13" s="5" t="s">
        <v>5</v>
      </c>
      <c r="E13" s="228">
        <f>+E77/1000</f>
        <v>0</v>
      </c>
      <c r="F13" s="233">
        <f t="shared" ref="F13:AI13" si="5">+F77/1000</f>
        <v>0</v>
      </c>
      <c r="G13" s="233">
        <f t="shared" si="5"/>
        <v>0</v>
      </c>
      <c r="H13" s="233">
        <f t="shared" si="5"/>
        <v>0</v>
      </c>
      <c r="I13" s="233">
        <f t="shared" si="5"/>
        <v>0</v>
      </c>
      <c r="J13" s="233">
        <f t="shared" si="5"/>
        <v>0</v>
      </c>
      <c r="K13" s="233">
        <f t="shared" si="5"/>
        <v>0</v>
      </c>
      <c r="L13" s="233">
        <f t="shared" si="5"/>
        <v>0</v>
      </c>
      <c r="M13" s="233">
        <f t="shared" si="5"/>
        <v>0</v>
      </c>
      <c r="N13" s="233">
        <f t="shared" si="5"/>
        <v>0</v>
      </c>
      <c r="O13" s="233">
        <f t="shared" si="5"/>
        <v>0</v>
      </c>
      <c r="P13" s="233">
        <f t="shared" si="5"/>
        <v>0</v>
      </c>
      <c r="Q13" s="233">
        <f t="shared" si="5"/>
        <v>0</v>
      </c>
      <c r="R13" s="233">
        <f t="shared" si="5"/>
        <v>0</v>
      </c>
      <c r="S13" s="233">
        <f t="shared" si="5"/>
        <v>0</v>
      </c>
      <c r="T13" s="233">
        <f t="shared" si="5"/>
        <v>0</v>
      </c>
      <c r="U13" s="233">
        <f t="shared" si="5"/>
        <v>0</v>
      </c>
      <c r="V13" s="233">
        <f t="shared" si="5"/>
        <v>0</v>
      </c>
      <c r="W13" s="233">
        <f t="shared" si="5"/>
        <v>0</v>
      </c>
      <c r="X13" s="233">
        <f t="shared" si="5"/>
        <v>0</v>
      </c>
      <c r="Y13" s="233">
        <f t="shared" si="5"/>
        <v>0</v>
      </c>
      <c r="Z13" s="233">
        <f t="shared" si="5"/>
        <v>0</v>
      </c>
      <c r="AA13" s="233">
        <f t="shared" si="5"/>
        <v>0</v>
      </c>
      <c r="AB13" s="233">
        <f t="shared" si="5"/>
        <v>0</v>
      </c>
      <c r="AC13" s="233">
        <f t="shared" si="5"/>
        <v>0</v>
      </c>
      <c r="AD13" s="233">
        <f t="shared" si="5"/>
        <v>0</v>
      </c>
      <c r="AE13" s="233">
        <f t="shared" si="5"/>
        <v>0</v>
      </c>
      <c r="AF13" s="233">
        <f t="shared" si="5"/>
        <v>0</v>
      </c>
      <c r="AG13" s="233">
        <f t="shared" si="5"/>
        <v>0</v>
      </c>
      <c r="AH13" s="233">
        <f t="shared" si="5"/>
        <v>0</v>
      </c>
      <c r="AI13" s="234">
        <f t="shared" si="5"/>
        <v>0</v>
      </c>
    </row>
    <row r="14" spans="3:35" ht="15.75" thickBot="1">
      <c r="C14" s="5" t="s">
        <v>6</v>
      </c>
      <c r="E14" s="228">
        <f>+E78/1000</f>
        <v>0</v>
      </c>
      <c r="F14" s="233">
        <f t="shared" ref="F14:AI14" si="6">+F78/1000</f>
        <v>0</v>
      </c>
      <c r="G14" s="233">
        <f t="shared" si="6"/>
        <v>0</v>
      </c>
      <c r="H14" s="233">
        <f t="shared" si="6"/>
        <v>0</v>
      </c>
      <c r="I14" s="233">
        <f t="shared" si="6"/>
        <v>0</v>
      </c>
      <c r="J14" s="233">
        <f t="shared" si="6"/>
        <v>0</v>
      </c>
      <c r="K14" s="233">
        <f t="shared" si="6"/>
        <v>0</v>
      </c>
      <c r="L14" s="233">
        <f t="shared" si="6"/>
        <v>0</v>
      </c>
      <c r="M14" s="233">
        <f t="shared" si="6"/>
        <v>0</v>
      </c>
      <c r="N14" s="233">
        <f t="shared" si="6"/>
        <v>0</v>
      </c>
      <c r="O14" s="233">
        <f t="shared" si="6"/>
        <v>0</v>
      </c>
      <c r="P14" s="233">
        <f t="shared" si="6"/>
        <v>0</v>
      </c>
      <c r="Q14" s="233">
        <f t="shared" si="6"/>
        <v>0</v>
      </c>
      <c r="R14" s="233">
        <f t="shared" si="6"/>
        <v>0</v>
      </c>
      <c r="S14" s="233">
        <f t="shared" si="6"/>
        <v>0</v>
      </c>
      <c r="T14" s="233">
        <f t="shared" si="6"/>
        <v>0</v>
      </c>
      <c r="U14" s="233">
        <f t="shared" si="6"/>
        <v>0</v>
      </c>
      <c r="V14" s="233">
        <f t="shared" si="6"/>
        <v>0</v>
      </c>
      <c r="W14" s="233">
        <f t="shared" si="6"/>
        <v>0</v>
      </c>
      <c r="X14" s="233">
        <f t="shared" si="6"/>
        <v>0</v>
      </c>
      <c r="Y14" s="233">
        <f t="shared" si="6"/>
        <v>0</v>
      </c>
      <c r="Z14" s="233">
        <f t="shared" si="6"/>
        <v>0</v>
      </c>
      <c r="AA14" s="233">
        <f t="shared" si="6"/>
        <v>0</v>
      </c>
      <c r="AB14" s="233">
        <f t="shared" si="6"/>
        <v>0</v>
      </c>
      <c r="AC14" s="233">
        <f t="shared" si="6"/>
        <v>0</v>
      </c>
      <c r="AD14" s="233">
        <f t="shared" si="6"/>
        <v>0</v>
      </c>
      <c r="AE14" s="233">
        <f t="shared" si="6"/>
        <v>0</v>
      </c>
      <c r="AF14" s="233">
        <f t="shared" si="6"/>
        <v>0</v>
      </c>
      <c r="AG14" s="233">
        <f t="shared" si="6"/>
        <v>0</v>
      </c>
      <c r="AH14" s="233">
        <f t="shared" si="6"/>
        <v>0</v>
      </c>
      <c r="AI14" s="234">
        <f t="shared" si="6"/>
        <v>0</v>
      </c>
    </row>
    <row r="15" spans="3:35" ht="15.75" thickBot="1">
      <c r="C15" s="5" t="s">
        <v>7</v>
      </c>
      <c r="E15" s="228">
        <f>+E79/1000</f>
        <v>0</v>
      </c>
      <c r="F15" s="233">
        <f t="shared" ref="F15:AI15" si="7">+F79/1000</f>
        <v>0</v>
      </c>
      <c r="G15" s="233">
        <f t="shared" si="7"/>
        <v>0</v>
      </c>
      <c r="H15" s="233">
        <f t="shared" si="7"/>
        <v>0</v>
      </c>
      <c r="I15" s="233">
        <f t="shared" si="7"/>
        <v>0</v>
      </c>
      <c r="J15" s="233">
        <f t="shared" si="7"/>
        <v>0</v>
      </c>
      <c r="K15" s="233">
        <f t="shared" si="7"/>
        <v>0</v>
      </c>
      <c r="L15" s="233">
        <f t="shared" si="7"/>
        <v>0</v>
      </c>
      <c r="M15" s="233">
        <f t="shared" si="7"/>
        <v>0</v>
      </c>
      <c r="N15" s="233">
        <f t="shared" si="7"/>
        <v>0</v>
      </c>
      <c r="O15" s="233">
        <f t="shared" si="7"/>
        <v>0</v>
      </c>
      <c r="P15" s="233">
        <f t="shared" si="7"/>
        <v>0</v>
      </c>
      <c r="Q15" s="233">
        <f t="shared" si="7"/>
        <v>0</v>
      </c>
      <c r="R15" s="233">
        <f t="shared" si="7"/>
        <v>0</v>
      </c>
      <c r="S15" s="233">
        <f t="shared" si="7"/>
        <v>0</v>
      </c>
      <c r="T15" s="233">
        <f t="shared" si="7"/>
        <v>0</v>
      </c>
      <c r="U15" s="233">
        <f t="shared" si="7"/>
        <v>0</v>
      </c>
      <c r="V15" s="233">
        <f t="shared" si="7"/>
        <v>0</v>
      </c>
      <c r="W15" s="233">
        <f t="shared" si="7"/>
        <v>0</v>
      </c>
      <c r="X15" s="233">
        <f t="shared" si="7"/>
        <v>0</v>
      </c>
      <c r="Y15" s="233">
        <f t="shared" si="7"/>
        <v>0</v>
      </c>
      <c r="Z15" s="233">
        <f t="shared" si="7"/>
        <v>0</v>
      </c>
      <c r="AA15" s="233">
        <f t="shared" si="7"/>
        <v>0</v>
      </c>
      <c r="AB15" s="233">
        <f t="shared" si="7"/>
        <v>0</v>
      </c>
      <c r="AC15" s="233">
        <f t="shared" si="7"/>
        <v>0</v>
      </c>
      <c r="AD15" s="233">
        <f t="shared" si="7"/>
        <v>0</v>
      </c>
      <c r="AE15" s="233">
        <f t="shared" si="7"/>
        <v>0</v>
      </c>
      <c r="AF15" s="233">
        <f t="shared" si="7"/>
        <v>0</v>
      </c>
      <c r="AG15" s="233">
        <f t="shared" si="7"/>
        <v>0</v>
      </c>
      <c r="AH15" s="233">
        <f t="shared" si="7"/>
        <v>0</v>
      </c>
      <c r="AI15" s="234">
        <f t="shared" si="7"/>
        <v>0</v>
      </c>
    </row>
    <row r="16" spans="3:35" ht="15.75" thickBot="1">
      <c r="C16" s="6" t="s">
        <v>2</v>
      </c>
      <c r="E16" s="229">
        <f>+E12-E8</f>
        <v>0</v>
      </c>
      <c r="F16" s="236">
        <f t="shared" ref="F16:AI16" si="8">+F12-F8</f>
        <v>0</v>
      </c>
      <c r="G16" s="236">
        <f t="shared" si="8"/>
        <v>0</v>
      </c>
      <c r="H16" s="236">
        <f t="shared" si="8"/>
        <v>0</v>
      </c>
      <c r="I16" s="236">
        <f t="shared" si="8"/>
        <v>0</v>
      </c>
      <c r="J16" s="236">
        <f t="shared" si="8"/>
        <v>0</v>
      </c>
      <c r="K16" s="236">
        <f t="shared" si="8"/>
        <v>0</v>
      </c>
      <c r="L16" s="236">
        <f t="shared" si="8"/>
        <v>0</v>
      </c>
      <c r="M16" s="236">
        <f t="shared" si="8"/>
        <v>0</v>
      </c>
      <c r="N16" s="236">
        <f t="shared" si="8"/>
        <v>0</v>
      </c>
      <c r="O16" s="236">
        <f t="shared" si="8"/>
        <v>0</v>
      </c>
      <c r="P16" s="236">
        <f t="shared" si="8"/>
        <v>0</v>
      </c>
      <c r="Q16" s="236">
        <f t="shared" si="8"/>
        <v>0</v>
      </c>
      <c r="R16" s="236">
        <f t="shared" si="8"/>
        <v>0</v>
      </c>
      <c r="S16" s="236">
        <f t="shared" si="8"/>
        <v>0</v>
      </c>
      <c r="T16" s="236">
        <f t="shared" si="8"/>
        <v>0</v>
      </c>
      <c r="U16" s="236">
        <f t="shared" si="8"/>
        <v>0</v>
      </c>
      <c r="V16" s="236">
        <f t="shared" si="8"/>
        <v>0</v>
      </c>
      <c r="W16" s="236">
        <f t="shared" si="8"/>
        <v>0</v>
      </c>
      <c r="X16" s="236">
        <f t="shared" si="8"/>
        <v>0</v>
      </c>
      <c r="Y16" s="236">
        <f t="shared" si="8"/>
        <v>0</v>
      </c>
      <c r="Z16" s="236">
        <f t="shared" si="8"/>
        <v>0</v>
      </c>
      <c r="AA16" s="236">
        <f t="shared" si="8"/>
        <v>0</v>
      </c>
      <c r="AB16" s="236">
        <f t="shared" si="8"/>
        <v>0</v>
      </c>
      <c r="AC16" s="236">
        <f t="shared" si="8"/>
        <v>0</v>
      </c>
      <c r="AD16" s="236">
        <f t="shared" si="8"/>
        <v>0</v>
      </c>
      <c r="AE16" s="236">
        <f t="shared" si="8"/>
        <v>0</v>
      </c>
      <c r="AF16" s="236">
        <f t="shared" si="8"/>
        <v>0</v>
      </c>
      <c r="AG16" s="236">
        <f t="shared" si="8"/>
        <v>0</v>
      </c>
      <c r="AH16" s="236">
        <f t="shared" si="8"/>
        <v>0</v>
      </c>
      <c r="AI16" s="237">
        <f t="shared" si="8"/>
        <v>0</v>
      </c>
    </row>
    <row r="17" spans="3:35" ht="15.75" thickBot="1">
      <c r="C17" s="11" t="s">
        <v>5</v>
      </c>
      <c r="E17" s="230">
        <f t="shared" ref="E17:E19" si="9">+E13-E9</f>
        <v>0</v>
      </c>
      <c r="F17" s="238">
        <f t="shared" ref="F17:AI17" si="10">+F13-F9</f>
        <v>0</v>
      </c>
      <c r="G17" s="238">
        <f t="shared" si="10"/>
        <v>0</v>
      </c>
      <c r="H17" s="238">
        <f t="shared" si="10"/>
        <v>0</v>
      </c>
      <c r="I17" s="238">
        <f t="shared" si="10"/>
        <v>0</v>
      </c>
      <c r="J17" s="238">
        <f t="shared" si="10"/>
        <v>0</v>
      </c>
      <c r="K17" s="238">
        <f t="shared" si="10"/>
        <v>0</v>
      </c>
      <c r="L17" s="238">
        <f t="shared" si="10"/>
        <v>0</v>
      </c>
      <c r="M17" s="238">
        <f t="shared" si="10"/>
        <v>0</v>
      </c>
      <c r="N17" s="238">
        <f t="shared" si="10"/>
        <v>0</v>
      </c>
      <c r="O17" s="238">
        <f t="shared" si="10"/>
        <v>0</v>
      </c>
      <c r="P17" s="238">
        <f t="shared" si="10"/>
        <v>0</v>
      </c>
      <c r="Q17" s="238">
        <f t="shared" si="10"/>
        <v>0</v>
      </c>
      <c r="R17" s="238">
        <f t="shared" si="10"/>
        <v>0</v>
      </c>
      <c r="S17" s="238">
        <f t="shared" si="10"/>
        <v>0</v>
      </c>
      <c r="T17" s="238">
        <f t="shared" si="10"/>
        <v>0</v>
      </c>
      <c r="U17" s="238">
        <f t="shared" si="10"/>
        <v>0</v>
      </c>
      <c r="V17" s="238">
        <f t="shared" si="10"/>
        <v>0</v>
      </c>
      <c r="W17" s="238">
        <f t="shared" si="10"/>
        <v>0</v>
      </c>
      <c r="X17" s="238">
        <f t="shared" si="10"/>
        <v>0</v>
      </c>
      <c r="Y17" s="238">
        <f t="shared" si="10"/>
        <v>0</v>
      </c>
      <c r="Z17" s="238">
        <f t="shared" si="10"/>
        <v>0</v>
      </c>
      <c r="AA17" s="238">
        <f t="shared" si="10"/>
        <v>0</v>
      </c>
      <c r="AB17" s="238">
        <f t="shared" si="10"/>
        <v>0</v>
      </c>
      <c r="AC17" s="238">
        <f t="shared" si="10"/>
        <v>0</v>
      </c>
      <c r="AD17" s="238">
        <f t="shared" si="10"/>
        <v>0</v>
      </c>
      <c r="AE17" s="238">
        <f t="shared" si="10"/>
        <v>0</v>
      </c>
      <c r="AF17" s="238">
        <f t="shared" si="10"/>
        <v>0</v>
      </c>
      <c r="AG17" s="238">
        <f t="shared" si="10"/>
        <v>0</v>
      </c>
      <c r="AH17" s="238">
        <f t="shared" si="10"/>
        <v>0</v>
      </c>
      <c r="AI17" s="239">
        <f t="shared" si="10"/>
        <v>0</v>
      </c>
    </row>
    <row r="18" spans="3:35" ht="15.75" thickBot="1">
      <c r="C18" s="11" t="s">
        <v>6</v>
      </c>
      <c r="E18" s="230">
        <f t="shared" si="9"/>
        <v>0</v>
      </c>
      <c r="F18" s="238">
        <f t="shared" ref="F18:AI18" si="11">+F14-F10</f>
        <v>0</v>
      </c>
      <c r="G18" s="238">
        <f t="shared" si="11"/>
        <v>0</v>
      </c>
      <c r="H18" s="238">
        <f t="shared" si="11"/>
        <v>0</v>
      </c>
      <c r="I18" s="238">
        <f t="shared" si="11"/>
        <v>0</v>
      </c>
      <c r="J18" s="238">
        <f t="shared" si="11"/>
        <v>0</v>
      </c>
      <c r="K18" s="238">
        <f t="shared" si="11"/>
        <v>0</v>
      </c>
      <c r="L18" s="238">
        <f t="shared" si="11"/>
        <v>0</v>
      </c>
      <c r="M18" s="238">
        <f t="shared" si="11"/>
        <v>0</v>
      </c>
      <c r="N18" s="238">
        <f t="shared" si="11"/>
        <v>0</v>
      </c>
      <c r="O18" s="238">
        <f t="shared" si="11"/>
        <v>0</v>
      </c>
      <c r="P18" s="238">
        <f t="shared" si="11"/>
        <v>0</v>
      </c>
      <c r="Q18" s="238">
        <f t="shared" si="11"/>
        <v>0</v>
      </c>
      <c r="R18" s="238">
        <f t="shared" si="11"/>
        <v>0</v>
      </c>
      <c r="S18" s="238">
        <f t="shared" si="11"/>
        <v>0</v>
      </c>
      <c r="T18" s="238">
        <f t="shared" si="11"/>
        <v>0</v>
      </c>
      <c r="U18" s="238">
        <f t="shared" si="11"/>
        <v>0</v>
      </c>
      <c r="V18" s="238">
        <f t="shared" si="11"/>
        <v>0</v>
      </c>
      <c r="W18" s="238">
        <f t="shared" si="11"/>
        <v>0</v>
      </c>
      <c r="X18" s="238">
        <f t="shared" si="11"/>
        <v>0</v>
      </c>
      <c r="Y18" s="238">
        <f t="shared" si="11"/>
        <v>0</v>
      </c>
      <c r="Z18" s="238">
        <f t="shared" si="11"/>
        <v>0</v>
      </c>
      <c r="AA18" s="238">
        <f t="shared" si="11"/>
        <v>0</v>
      </c>
      <c r="AB18" s="238">
        <f t="shared" si="11"/>
        <v>0</v>
      </c>
      <c r="AC18" s="238">
        <f t="shared" si="11"/>
        <v>0</v>
      </c>
      <c r="AD18" s="238">
        <f t="shared" si="11"/>
        <v>0</v>
      </c>
      <c r="AE18" s="238">
        <f t="shared" si="11"/>
        <v>0</v>
      </c>
      <c r="AF18" s="238">
        <f t="shared" si="11"/>
        <v>0</v>
      </c>
      <c r="AG18" s="238">
        <f t="shared" si="11"/>
        <v>0</v>
      </c>
      <c r="AH18" s="238">
        <f t="shared" si="11"/>
        <v>0</v>
      </c>
      <c r="AI18" s="239">
        <f t="shared" si="11"/>
        <v>0</v>
      </c>
    </row>
    <row r="19" spans="3:35" ht="15.75" thickBot="1">
      <c r="C19" s="11" t="s">
        <v>7</v>
      </c>
      <c r="E19" s="230">
        <f t="shared" si="9"/>
        <v>0</v>
      </c>
      <c r="F19" s="238">
        <f t="shared" ref="F19:AI19" si="12">+F15-F11</f>
        <v>0</v>
      </c>
      <c r="G19" s="238">
        <f t="shared" si="12"/>
        <v>0</v>
      </c>
      <c r="H19" s="238">
        <f t="shared" si="12"/>
        <v>0</v>
      </c>
      <c r="I19" s="238">
        <f t="shared" si="12"/>
        <v>0</v>
      </c>
      <c r="J19" s="238">
        <f t="shared" si="12"/>
        <v>0</v>
      </c>
      <c r="K19" s="238">
        <f t="shared" si="12"/>
        <v>0</v>
      </c>
      <c r="L19" s="238">
        <f t="shared" si="12"/>
        <v>0</v>
      </c>
      <c r="M19" s="238">
        <f t="shared" si="12"/>
        <v>0</v>
      </c>
      <c r="N19" s="238">
        <f t="shared" si="12"/>
        <v>0</v>
      </c>
      <c r="O19" s="238">
        <f t="shared" si="12"/>
        <v>0</v>
      </c>
      <c r="P19" s="238">
        <f t="shared" si="12"/>
        <v>0</v>
      </c>
      <c r="Q19" s="238">
        <f t="shared" si="12"/>
        <v>0</v>
      </c>
      <c r="R19" s="238">
        <f t="shared" si="12"/>
        <v>0</v>
      </c>
      <c r="S19" s="238">
        <f t="shared" si="12"/>
        <v>0</v>
      </c>
      <c r="T19" s="238">
        <f t="shared" si="12"/>
        <v>0</v>
      </c>
      <c r="U19" s="238">
        <f t="shared" si="12"/>
        <v>0</v>
      </c>
      <c r="V19" s="238">
        <f t="shared" si="12"/>
        <v>0</v>
      </c>
      <c r="W19" s="238">
        <f t="shared" si="12"/>
        <v>0</v>
      </c>
      <c r="X19" s="238">
        <f t="shared" si="12"/>
        <v>0</v>
      </c>
      <c r="Y19" s="238">
        <f t="shared" si="12"/>
        <v>0</v>
      </c>
      <c r="Z19" s="238">
        <f t="shared" si="12"/>
        <v>0</v>
      </c>
      <c r="AA19" s="238">
        <f t="shared" si="12"/>
        <v>0</v>
      </c>
      <c r="AB19" s="238">
        <f t="shared" si="12"/>
        <v>0</v>
      </c>
      <c r="AC19" s="238">
        <f t="shared" si="12"/>
        <v>0</v>
      </c>
      <c r="AD19" s="238">
        <f t="shared" si="12"/>
        <v>0</v>
      </c>
      <c r="AE19" s="238">
        <f t="shared" si="12"/>
        <v>0</v>
      </c>
      <c r="AF19" s="238">
        <f t="shared" si="12"/>
        <v>0</v>
      </c>
      <c r="AG19" s="238">
        <f t="shared" si="12"/>
        <v>0</v>
      </c>
      <c r="AH19" s="238">
        <f t="shared" si="12"/>
        <v>0</v>
      </c>
      <c r="AI19" s="239">
        <f t="shared" si="12"/>
        <v>0</v>
      </c>
    </row>
    <row r="22" spans="3:35" ht="15.75">
      <c r="C22" s="67" t="s">
        <v>105</v>
      </c>
    </row>
    <row r="23" spans="3:35" ht="15.75" thickBot="1"/>
    <row r="24" spans="3:35" ht="15.75" thickBot="1">
      <c r="C24" s="3"/>
      <c r="E24" s="212">
        <v>0</v>
      </c>
      <c r="F24" s="83">
        <v>1</v>
      </c>
      <c r="G24" s="83">
        <v>2</v>
      </c>
      <c r="H24" s="83">
        <v>3</v>
      </c>
      <c r="I24" s="83">
        <v>4</v>
      </c>
      <c r="J24" s="83">
        <v>5</v>
      </c>
      <c r="K24" s="83">
        <v>6</v>
      </c>
      <c r="L24" s="83">
        <v>7</v>
      </c>
      <c r="M24" s="83">
        <v>8</v>
      </c>
      <c r="N24" s="83">
        <v>9</v>
      </c>
      <c r="O24" s="83">
        <v>10</v>
      </c>
      <c r="P24" s="83">
        <v>11</v>
      </c>
      <c r="Q24" s="83">
        <v>12</v>
      </c>
      <c r="R24" s="83">
        <v>13</v>
      </c>
      <c r="S24" s="83">
        <v>14</v>
      </c>
      <c r="T24" s="84">
        <v>15</v>
      </c>
      <c r="U24" s="83">
        <v>16</v>
      </c>
      <c r="V24" s="85">
        <v>17</v>
      </c>
      <c r="W24" s="86">
        <v>18</v>
      </c>
      <c r="X24" s="86">
        <v>19</v>
      </c>
      <c r="Y24" s="87">
        <v>20</v>
      </c>
      <c r="Z24" s="83">
        <v>21</v>
      </c>
      <c r="AA24" s="85">
        <v>22</v>
      </c>
      <c r="AB24" s="86">
        <v>23</v>
      </c>
      <c r="AC24" s="86">
        <v>24</v>
      </c>
      <c r="AD24" s="87">
        <v>25</v>
      </c>
      <c r="AE24" s="83">
        <v>26</v>
      </c>
      <c r="AF24" s="85">
        <v>27</v>
      </c>
      <c r="AG24" s="86">
        <v>28</v>
      </c>
      <c r="AH24" s="86">
        <v>29</v>
      </c>
      <c r="AI24" s="88">
        <v>30</v>
      </c>
    </row>
    <row r="25" spans="3:35" ht="15.75" thickBot="1">
      <c r="C25" s="4" t="s">
        <v>0</v>
      </c>
      <c r="E25" s="225">
        <f>+E114/1000</f>
        <v>0</v>
      </c>
      <c r="F25" s="231">
        <f t="shared" ref="F25:AI25" si="13">+F114/1000</f>
        <v>0</v>
      </c>
      <c r="G25" s="231">
        <f t="shared" si="13"/>
        <v>0</v>
      </c>
      <c r="H25" s="231">
        <f t="shared" si="13"/>
        <v>0</v>
      </c>
      <c r="I25" s="231">
        <f t="shared" si="13"/>
        <v>0</v>
      </c>
      <c r="J25" s="231">
        <f t="shared" si="13"/>
        <v>0</v>
      </c>
      <c r="K25" s="231">
        <f t="shared" si="13"/>
        <v>0</v>
      </c>
      <c r="L25" s="231">
        <f t="shared" si="13"/>
        <v>0</v>
      </c>
      <c r="M25" s="231">
        <f t="shared" si="13"/>
        <v>0</v>
      </c>
      <c r="N25" s="231">
        <f t="shared" si="13"/>
        <v>0</v>
      </c>
      <c r="O25" s="231">
        <f t="shared" si="13"/>
        <v>0</v>
      </c>
      <c r="P25" s="231">
        <f t="shared" si="13"/>
        <v>0</v>
      </c>
      <c r="Q25" s="231">
        <f t="shared" si="13"/>
        <v>0</v>
      </c>
      <c r="R25" s="231">
        <f t="shared" si="13"/>
        <v>0</v>
      </c>
      <c r="S25" s="231">
        <f t="shared" si="13"/>
        <v>0</v>
      </c>
      <c r="T25" s="231">
        <f t="shared" si="13"/>
        <v>0</v>
      </c>
      <c r="U25" s="231">
        <f t="shared" si="13"/>
        <v>0</v>
      </c>
      <c r="V25" s="231">
        <f t="shared" si="13"/>
        <v>0</v>
      </c>
      <c r="W25" s="231">
        <f t="shared" si="13"/>
        <v>0</v>
      </c>
      <c r="X25" s="231">
        <f t="shared" si="13"/>
        <v>0</v>
      </c>
      <c r="Y25" s="231">
        <f t="shared" si="13"/>
        <v>0</v>
      </c>
      <c r="Z25" s="231">
        <f t="shared" si="13"/>
        <v>0</v>
      </c>
      <c r="AA25" s="231">
        <f t="shared" si="13"/>
        <v>0</v>
      </c>
      <c r="AB25" s="231">
        <f t="shared" si="13"/>
        <v>0</v>
      </c>
      <c r="AC25" s="231">
        <f t="shared" si="13"/>
        <v>0</v>
      </c>
      <c r="AD25" s="231">
        <f t="shared" si="13"/>
        <v>0</v>
      </c>
      <c r="AE25" s="231">
        <f t="shared" si="13"/>
        <v>0</v>
      </c>
      <c r="AF25" s="231">
        <f t="shared" si="13"/>
        <v>0</v>
      </c>
      <c r="AG25" s="231">
        <f t="shared" si="13"/>
        <v>0</v>
      </c>
      <c r="AH25" s="231">
        <f t="shared" si="13"/>
        <v>0</v>
      </c>
      <c r="AI25" s="232">
        <f t="shared" si="13"/>
        <v>0</v>
      </c>
    </row>
    <row r="26" spans="3:35" ht="15.75" thickBot="1">
      <c r="C26" s="89" t="s">
        <v>5</v>
      </c>
      <c r="E26" s="226">
        <f>+E115/1000</f>
        <v>0</v>
      </c>
      <c r="F26" s="233">
        <f t="shared" ref="F26:AI26" si="14">+F115/1000</f>
        <v>0</v>
      </c>
      <c r="G26" s="233">
        <f t="shared" si="14"/>
        <v>0</v>
      </c>
      <c r="H26" s="233">
        <f t="shared" si="14"/>
        <v>0</v>
      </c>
      <c r="I26" s="233">
        <f t="shared" si="14"/>
        <v>0</v>
      </c>
      <c r="J26" s="233">
        <f t="shared" si="14"/>
        <v>0</v>
      </c>
      <c r="K26" s="233">
        <f t="shared" si="14"/>
        <v>0</v>
      </c>
      <c r="L26" s="233">
        <f t="shared" si="14"/>
        <v>0</v>
      </c>
      <c r="M26" s="233">
        <f t="shared" si="14"/>
        <v>0</v>
      </c>
      <c r="N26" s="233">
        <f t="shared" si="14"/>
        <v>0</v>
      </c>
      <c r="O26" s="233">
        <f t="shared" si="14"/>
        <v>0</v>
      </c>
      <c r="P26" s="233">
        <f t="shared" si="14"/>
        <v>0</v>
      </c>
      <c r="Q26" s="233">
        <f t="shared" si="14"/>
        <v>0</v>
      </c>
      <c r="R26" s="233">
        <f t="shared" si="14"/>
        <v>0</v>
      </c>
      <c r="S26" s="233">
        <f t="shared" si="14"/>
        <v>0</v>
      </c>
      <c r="T26" s="233">
        <f t="shared" si="14"/>
        <v>0</v>
      </c>
      <c r="U26" s="233">
        <f t="shared" si="14"/>
        <v>0</v>
      </c>
      <c r="V26" s="233">
        <f t="shared" si="14"/>
        <v>0</v>
      </c>
      <c r="W26" s="233">
        <f t="shared" si="14"/>
        <v>0</v>
      </c>
      <c r="X26" s="233">
        <f t="shared" si="14"/>
        <v>0</v>
      </c>
      <c r="Y26" s="233">
        <f t="shared" si="14"/>
        <v>0</v>
      </c>
      <c r="Z26" s="233">
        <f t="shared" si="14"/>
        <v>0</v>
      </c>
      <c r="AA26" s="233">
        <f t="shared" si="14"/>
        <v>0</v>
      </c>
      <c r="AB26" s="233">
        <f t="shared" si="14"/>
        <v>0</v>
      </c>
      <c r="AC26" s="233">
        <f t="shared" si="14"/>
        <v>0</v>
      </c>
      <c r="AD26" s="233">
        <f t="shared" si="14"/>
        <v>0</v>
      </c>
      <c r="AE26" s="233">
        <f t="shared" si="14"/>
        <v>0</v>
      </c>
      <c r="AF26" s="233">
        <f t="shared" si="14"/>
        <v>0</v>
      </c>
      <c r="AG26" s="233">
        <f t="shared" si="14"/>
        <v>0</v>
      </c>
      <c r="AH26" s="233">
        <f t="shared" si="14"/>
        <v>0</v>
      </c>
      <c r="AI26" s="234">
        <f t="shared" si="14"/>
        <v>0</v>
      </c>
    </row>
    <row r="27" spans="3:35" ht="15.75" thickBot="1">
      <c r="C27" s="89" t="s">
        <v>6</v>
      </c>
      <c r="E27" s="227">
        <f>+E116/1000</f>
        <v>0</v>
      </c>
      <c r="F27" s="235">
        <f t="shared" ref="F27:AI27" si="15">+F116/1000</f>
        <v>0</v>
      </c>
      <c r="G27" s="233">
        <f t="shared" si="15"/>
        <v>0</v>
      </c>
      <c r="H27" s="233">
        <f t="shared" si="15"/>
        <v>0</v>
      </c>
      <c r="I27" s="233">
        <f t="shared" si="15"/>
        <v>0</v>
      </c>
      <c r="J27" s="233">
        <f t="shared" si="15"/>
        <v>0</v>
      </c>
      <c r="K27" s="233">
        <f t="shared" si="15"/>
        <v>0</v>
      </c>
      <c r="L27" s="233">
        <f t="shared" si="15"/>
        <v>0</v>
      </c>
      <c r="M27" s="233">
        <f t="shared" si="15"/>
        <v>0</v>
      </c>
      <c r="N27" s="233">
        <f t="shared" si="15"/>
        <v>0</v>
      </c>
      <c r="O27" s="233">
        <f t="shared" si="15"/>
        <v>0</v>
      </c>
      <c r="P27" s="233">
        <f t="shared" si="15"/>
        <v>0</v>
      </c>
      <c r="Q27" s="233">
        <f t="shared" si="15"/>
        <v>0</v>
      </c>
      <c r="R27" s="233">
        <f t="shared" si="15"/>
        <v>0</v>
      </c>
      <c r="S27" s="233">
        <f t="shared" si="15"/>
        <v>0</v>
      </c>
      <c r="T27" s="233">
        <f t="shared" si="15"/>
        <v>0</v>
      </c>
      <c r="U27" s="233">
        <f t="shared" si="15"/>
        <v>0</v>
      </c>
      <c r="V27" s="233">
        <f t="shared" si="15"/>
        <v>0</v>
      </c>
      <c r="W27" s="233">
        <f t="shared" si="15"/>
        <v>0</v>
      </c>
      <c r="X27" s="233">
        <f t="shared" si="15"/>
        <v>0</v>
      </c>
      <c r="Y27" s="233">
        <f t="shared" si="15"/>
        <v>0</v>
      </c>
      <c r="Z27" s="233">
        <f t="shared" si="15"/>
        <v>0</v>
      </c>
      <c r="AA27" s="233">
        <f t="shared" si="15"/>
        <v>0</v>
      </c>
      <c r="AB27" s="233">
        <f t="shared" si="15"/>
        <v>0</v>
      </c>
      <c r="AC27" s="233">
        <f t="shared" si="15"/>
        <v>0</v>
      </c>
      <c r="AD27" s="233">
        <f t="shared" si="15"/>
        <v>0</v>
      </c>
      <c r="AE27" s="233">
        <f t="shared" si="15"/>
        <v>0</v>
      </c>
      <c r="AF27" s="233">
        <f t="shared" si="15"/>
        <v>0</v>
      </c>
      <c r="AG27" s="233">
        <f t="shared" si="15"/>
        <v>0</v>
      </c>
      <c r="AH27" s="233">
        <f t="shared" si="15"/>
        <v>0</v>
      </c>
      <c r="AI27" s="234">
        <f t="shared" si="15"/>
        <v>0</v>
      </c>
    </row>
    <row r="28" spans="3:35" ht="15.75" thickBot="1">
      <c r="C28" s="5" t="s">
        <v>7</v>
      </c>
      <c r="E28" s="228">
        <f>+E117/1000</f>
        <v>0</v>
      </c>
      <c r="F28" s="233">
        <f t="shared" ref="F28:AI28" si="16">+F117/1000</f>
        <v>0</v>
      </c>
      <c r="G28" s="233">
        <f t="shared" si="16"/>
        <v>0</v>
      </c>
      <c r="H28" s="233">
        <f t="shared" si="16"/>
        <v>0</v>
      </c>
      <c r="I28" s="233">
        <f t="shared" si="16"/>
        <v>0</v>
      </c>
      <c r="J28" s="233">
        <f t="shared" si="16"/>
        <v>0</v>
      </c>
      <c r="K28" s="233">
        <f t="shared" si="16"/>
        <v>0</v>
      </c>
      <c r="L28" s="233">
        <f t="shared" si="16"/>
        <v>0</v>
      </c>
      <c r="M28" s="233">
        <f t="shared" si="16"/>
        <v>0</v>
      </c>
      <c r="N28" s="233">
        <f t="shared" si="16"/>
        <v>0</v>
      </c>
      <c r="O28" s="233">
        <f t="shared" si="16"/>
        <v>0</v>
      </c>
      <c r="P28" s="233">
        <f t="shared" si="16"/>
        <v>0</v>
      </c>
      <c r="Q28" s="233">
        <f t="shared" si="16"/>
        <v>0</v>
      </c>
      <c r="R28" s="233">
        <f t="shared" si="16"/>
        <v>0</v>
      </c>
      <c r="S28" s="233">
        <f t="shared" si="16"/>
        <v>0</v>
      </c>
      <c r="T28" s="233">
        <f t="shared" si="16"/>
        <v>0</v>
      </c>
      <c r="U28" s="233">
        <f t="shared" si="16"/>
        <v>0</v>
      </c>
      <c r="V28" s="233">
        <f t="shared" si="16"/>
        <v>0</v>
      </c>
      <c r="W28" s="233">
        <f t="shared" si="16"/>
        <v>0</v>
      </c>
      <c r="X28" s="233">
        <f t="shared" si="16"/>
        <v>0</v>
      </c>
      <c r="Y28" s="233">
        <f t="shared" si="16"/>
        <v>0</v>
      </c>
      <c r="Z28" s="233">
        <f t="shared" si="16"/>
        <v>0</v>
      </c>
      <c r="AA28" s="233">
        <f t="shared" si="16"/>
        <v>0</v>
      </c>
      <c r="AB28" s="233">
        <f t="shared" si="16"/>
        <v>0</v>
      </c>
      <c r="AC28" s="233">
        <f t="shared" si="16"/>
        <v>0</v>
      </c>
      <c r="AD28" s="233">
        <f t="shared" si="16"/>
        <v>0</v>
      </c>
      <c r="AE28" s="233">
        <f t="shared" si="16"/>
        <v>0</v>
      </c>
      <c r="AF28" s="233">
        <f t="shared" si="16"/>
        <v>0</v>
      </c>
      <c r="AG28" s="233">
        <f t="shared" si="16"/>
        <v>0</v>
      </c>
      <c r="AH28" s="233">
        <f t="shared" si="16"/>
        <v>0</v>
      </c>
      <c r="AI28" s="234">
        <f t="shared" si="16"/>
        <v>0</v>
      </c>
    </row>
    <row r="29" spans="3:35" ht="15.75" thickBot="1">
      <c r="C29" s="4" t="s">
        <v>1</v>
      </c>
      <c r="E29" s="225">
        <f>+E123/1000</f>
        <v>0</v>
      </c>
      <c r="F29" s="231">
        <f t="shared" ref="F29:AI29" si="17">+F123/1000</f>
        <v>184.98712715870357</v>
      </c>
      <c r="G29" s="231">
        <f t="shared" si="17"/>
        <v>383.77873369449816</v>
      </c>
      <c r="H29" s="231">
        <f t="shared" si="17"/>
        <v>596.55794457420609</v>
      </c>
      <c r="I29" s="231">
        <f t="shared" si="17"/>
        <v>822.65579179960844</v>
      </c>
      <c r="J29" s="231">
        <f t="shared" si="17"/>
        <v>1061.4522017642396</v>
      </c>
      <c r="K29" s="231">
        <f t="shared" si="17"/>
        <v>1095.6521917050832</v>
      </c>
      <c r="L29" s="231">
        <f t="shared" si="17"/>
        <v>1129.8474966081988</v>
      </c>
      <c r="M29" s="231">
        <f t="shared" si="17"/>
        <v>1165.1100369773408</v>
      </c>
      <c r="N29" s="231">
        <f t="shared" si="17"/>
        <v>1200.2963600940564</v>
      </c>
      <c r="O29" s="231">
        <f t="shared" si="17"/>
        <v>1235.3330108452021</v>
      </c>
      <c r="P29" s="231">
        <f t="shared" si="17"/>
        <v>1270.1446950908198</v>
      </c>
      <c r="Q29" s="231">
        <f t="shared" si="17"/>
        <v>1304.654526456437</v>
      </c>
      <c r="R29" s="231">
        <f t="shared" si="17"/>
        <v>1338.7842888685375</v>
      </c>
      <c r="S29" s="231">
        <f t="shared" si="17"/>
        <v>1373.8068858653382</v>
      </c>
      <c r="T29" s="231">
        <f t="shared" si="17"/>
        <v>1408.3581290448512</v>
      </c>
      <c r="U29" s="231">
        <f t="shared" si="17"/>
        <v>1443.778335990329</v>
      </c>
      <c r="V29" s="231">
        <f t="shared" si="17"/>
        <v>1480.0893611404858</v>
      </c>
      <c r="W29" s="231">
        <f t="shared" si="17"/>
        <v>1517.3136085731689</v>
      </c>
      <c r="X29" s="231">
        <f t="shared" si="17"/>
        <v>1555.474045828784</v>
      </c>
      <c r="Y29" s="231">
        <f t="shared" si="17"/>
        <v>1594.5942180813781</v>
      </c>
      <c r="Z29" s="231">
        <f t="shared" si="17"/>
        <v>1634.6982626661249</v>
      </c>
      <c r="AA29" s="231">
        <f t="shared" si="17"/>
        <v>1675.8109239721778</v>
      </c>
      <c r="AB29" s="231">
        <f t="shared" si="17"/>
        <v>1717.957568710078</v>
      </c>
      <c r="AC29" s="231">
        <f t="shared" si="17"/>
        <v>1761.1642015631364</v>
      </c>
      <c r="AD29" s="231">
        <f t="shared" si="17"/>
        <v>1805.4574812324495</v>
      </c>
      <c r="AE29" s="231">
        <f t="shared" si="17"/>
        <v>1850.8647368854452</v>
      </c>
      <c r="AF29" s="231">
        <f t="shared" si="17"/>
        <v>1897.4139850181141</v>
      </c>
      <c r="AG29" s="231">
        <f t="shared" si="17"/>
        <v>1945.1339467413197</v>
      </c>
      <c r="AH29" s="231">
        <f t="shared" si="17"/>
        <v>1994.0540655018635</v>
      </c>
      <c r="AI29" s="232">
        <f t="shared" si="17"/>
        <v>2044.2045252492353</v>
      </c>
    </row>
    <row r="30" spans="3:35" ht="15.75" thickBot="1">
      <c r="C30" s="5" t="s">
        <v>5</v>
      </c>
      <c r="E30" s="228">
        <f>+E124/1000</f>
        <v>0</v>
      </c>
      <c r="F30" s="233">
        <f t="shared" ref="F30:AI30" si="18">+F124/1000</f>
        <v>110.99227629522214</v>
      </c>
      <c r="G30" s="233">
        <f t="shared" si="18"/>
        <v>230.26724021669887</v>
      </c>
      <c r="H30" s="233">
        <f t="shared" si="18"/>
        <v>357.93476674452364</v>
      </c>
      <c r="I30" s="233">
        <f t="shared" si="18"/>
        <v>493.59347507976503</v>
      </c>
      <c r="J30" s="233">
        <f t="shared" si="18"/>
        <v>636.8713210585438</v>
      </c>
      <c r="K30" s="233">
        <f t="shared" si="18"/>
        <v>657.39131502304997</v>
      </c>
      <c r="L30" s="233">
        <f t="shared" si="18"/>
        <v>677.90849796491932</v>
      </c>
      <c r="M30" s="233">
        <f t="shared" si="18"/>
        <v>699.06602218640444</v>
      </c>
      <c r="N30" s="233">
        <f t="shared" si="18"/>
        <v>720.17781605643381</v>
      </c>
      <c r="O30" s="233">
        <f t="shared" si="18"/>
        <v>741.19980650712114</v>
      </c>
      <c r="P30" s="233">
        <f t="shared" si="18"/>
        <v>762.0868170544918</v>
      </c>
      <c r="Q30" s="233">
        <f t="shared" si="18"/>
        <v>782.79271587386222</v>
      </c>
      <c r="R30" s="233">
        <f t="shared" si="18"/>
        <v>803.27057332112247</v>
      </c>
      <c r="S30" s="233">
        <f t="shared" si="18"/>
        <v>824.28413151920279</v>
      </c>
      <c r="T30" s="233">
        <f t="shared" si="18"/>
        <v>845.01487742691074</v>
      </c>
      <c r="U30" s="233">
        <f t="shared" si="18"/>
        <v>866.26700159419738</v>
      </c>
      <c r="V30" s="233">
        <f t="shared" si="18"/>
        <v>888.05361668429146</v>
      </c>
      <c r="W30" s="233">
        <f t="shared" si="18"/>
        <v>910.38816514390135</v>
      </c>
      <c r="X30" s="233">
        <f t="shared" si="18"/>
        <v>933.28442749727037</v>
      </c>
      <c r="Y30" s="233">
        <f t="shared" si="18"/>
        <v>956.75653084882686</v>
      </c>
      <c r="Z30" s="233">
        <f t="shared" si="18"/>
        <v>980.81895759967483</v>
      </c>
      <c r="AA30" s="233">
        <f t="shared" si="18"/>
        <v>1005.4865543833066</v>
      </c>
      <c r="AB30" s="233">
        <f t="shared" si="18"/>
        <v>1030.7745412260467</v>
      </c>
      <c r="AC30" s="233">
        <f t="shared" si="18"/>
        <v>1056.698520937882</v>
      </c>
      <c r="AD30" s="233">
        <f t="shared" si="18"/>
        <v>1083.2744887394695</v>
      </c>
      <c r="AE30" s="233">
        <f t="shared" si="18"/>
        <v>1110.5188421312671</v>
      </c>
      <c r="AF30" s="233">
        <f t="shared" si="18"/>
        <v>1138.4483910108684</v>
      </c>
      <c r="AG30" s="233">
        <f t="shared" si="18"/>
        <v>1167.0803680447918</v>
      </c>
      <c r="AH30" s="233">
        <f t="shared" si="18"/>
        <v>1196.4324393011179</v>
      </c>
      <c r="AI30" s="234">
        <f t="shared" si="18"/>
        <v>1226.5227151495412</v>
      </c>
    </row>
    <row r="31" spans="3:35" ht="15.75" thickBot="1">
      <c r="C31" s="5" t="s">
        <v>6</v>
      </c>
      <c r="E31" s="228">
        <f>+E125/1000</f>
        <v>0</v>
      </c>
      <c r="F31" s="233">
        <f t="shared" ref="F31:AI31" si="19">+F125/1000</f>
        <v>27.748069073805535</v>
      </c>
      <c r="G31" s="233">
        <f t="shared" si="19"/>
        <v>57.566810054174717</v>
      </c>
      <c r="H31" s="233">
        <f t="shared" si="19"/>
        <v>89.483691686130911</v>
      </c>
      <c r="I31" s="233">
        <f t="shared" si="19"/>
        <v>123.39836876994126</v>
      </c>
      <c r="J31" s="233">
        <f t="shared" si="19"/>
        <v>159.21783026463595</v>
      </c>
      <c r="K31" s="233">
        <f t="shared" si="19"/>
        <v>164.34782875576249</v>
      </c>
      <c r="L31" s="233">
        <f t="shared" si="19"/>
        <v>169.47712449122983</v>
      </c>
      <c r="M31" s="233">
        <f t="shared" si="19"/>
        <v>174.76650554660111</v>
      </c>
      <c r="N31" s="233">
        <f t="shared" si="19"/>
        <v>180.04445401410845</v>
      </c>
      <c r="O31" s="233">
        <f t="shared" si="19"/>
        <v>185.29995162678028</v>
      </c>
      <c r="P31" s="233">
        <f t="shared" si="19"/>
        <v>190.52170426362295</v>
      </c>
      <c r="Q31" s="233">
        <f t="shared" si="19"/>
        <v>195.69817896846556</v>
      </c>
      <c r="R31" s="233">
        <f t="shared" si="19"/>
        <v>200.81764333028062</v>
      </c>
      <c r="S31" s="233">
        <f t="shared" si="19"/>
        <v>206.0710328798007</v>
      </c>
      <c r="T31" s="233">
        <f t="shared" si="19"/>
        <v>211.25371935672769</v>
      </c>
      <c r="U31" s="233">
        <f t="shared" si="19"/>
        <v>216.56675039854935</v>
      </c>
      <c r="V31" s="233">
        <f t="shared" si="19"/>
        <v>222.01340417107286</v>
      </c>
      <c r="W31" s="233">
        <f t="shared" si="19"/>
        <v>227.59704128597534</v>
      </c>
      <c r="X31" s="233">
        <f t="shared" si="19"/>
        <v>233.32110687431759</v>
      </c>
      <c r="Y31" s="233">
        <f t="shared" si="19"/>
        <v>239.18913271220671</v>
      </c>
      <c r="Z31" s="233">
        <f t="shared" si="19"/>
        <v>245.20473939991871</v>
      </c>
      <c r="AA31" s="233">
        <f t="shared" si="19"/>
        <v>251.37163859582665</v>
      </c>
      <c r="AB31" s="233">
        <f t="shared" si="19"/>
        <v>257.69363530651168</v>
      </c>
      <c r="AC31" s="233">
        <f t="shared" si="19"/>
        <v>264.1746302344705</v>
      </c>
      <c r="AD31" s="233">
        <f t="shared" si="19"/>
        <v>270.81862218486737</v>
      </c>
      <c r="AE31" s="233">
        <f t="shared" si="19"/>
        <v>277.62971053281677</v>
      </c>
      <c r="AF31" s="233">
        <f t="shared" si="19"/>
        <v>284.61209775271709</v>
      </c>
      <c r="AG31" s="233">
        <f t="shared" si="19"/>
        <v>291.77009201119796</v>
      </c>
      <c r="AH31" s="233">
        <f t="shared" si="19"/>
        <v>299.10810982527948</v>
      </c>
      <c r="AI31" s="234">
        <f t="shared" si="19"/>
        <v>306.63067878738531</v>
      </c>
    </row>
    <row r="32" spans="3:35" ht="15.75" thickBot="1">
      <c r="C32" s="5" t="s">
        <v>7</v>
      </c>
      <c r="E32" s="228">
        <f>+E126/1000</f>
        <v>0</v>
      </c>
      <c r="F32" s="233">
        <f t="shared" ref="F32:AI32" si="20">+F126/1000</f>
        <v>46.246781789675893</v>
      </c>
      <c r="G32" s="233">
        <f t="shared" si="20"/>
        <v>95.944683423624539</v>
      </c>
      <c r="H32" s="233">
        <f t="shared" si="20"/>
        <v>149.13948614355152</v>
      </c>
      <c r="I32" s="233">
        <f t="shared" si="20"/>
        <v>205.66394794990211</v>
      </c>
      <c r="J32" s="233">
        <f t="shared" si="20"/>
        <v>265.3630504410599</v>
      </c>
      <c r="K32" s="233">
        <f t="shared" si="20"/>
        <v>273.91304792627079</v>
      </c>
      <c r="L32" s="233">
        <f t="shared" si="20"/>
        <v>282.46187415204969</v>
      </c>
      <c r="M32" s="233">
        <f t="shared" si="20"/>
        <v>291.27750924433519</v>
      </c>
      <c r="N32" s="233">
        <f t="shared" si="20"/>
        <v>300.07409002351409</v>
      </c>
      <c r="O32" s="233">
        <f t="shared" si="20"/>
        <v>308.83325271130053</v>
      </c>
      <c r="P32" s="233">
        <f t="shared" si="20"/>
        <v>317.53617377270496</v>
      </c>
      <c r="Q32" s="233">
        <f t="shared" si="20"/>
        <v>326.16363161410925</v>
      </c>
      <c r="R32" s="233">
        <f t="shared" si="20"/>
        <v>334.69607221713437</v>
      </c>
      <c r="S32" s="233">
        <f t="shared" si="20"/>
        <v>343.45172146633456</v>
      </c>
      <c r="T32" s="233">
        <f t="shared" si="20"/>
        <v>352.08953226121281</v>
      </c>
      <c r="U32" s="233">
        <f t="shared" si="20"/>
        <v>360.94458399758224</v>
      </c>
      <c r="V32" s="233">
        <f t="shared" si="20"/>
        <v>370.02234028512146</v>
      </c>
      <c r="W32" s="233">
        <f t="shared" si="20"/>
        <v>379.32840214329224</v>
      </c>
      <c r="X32" s="233">
        <f t="shared" si="20"/>
        <v>388.86851145719601</v>
      </c>
      <c r="Y32" s="233">
        <f t="shared" si="20"/>
        <v>398.64855452034453</v>
      </c>
      <c r="Z32" s="233">
        <f t="shared" si="20"/>
        <v>408.67456566653124</v>
      </c>
      <c r="AA32" s="233">
        <f t="shared" si="20"/>
        <v>418.95273099304444</v>
      </c>
      <c r="AB32" s="233">
        <f t="shared" si="20"/>
        <v>429.48939217751951</v>
      </c>
      <c r="AC32" s="233">
        <f t="shared" si="20"/>
        <v>440.29105039078411</v>
      </c>
      <c r="AD32" s="233">
        <f t="shared" si="20"/>
        <v>451.36437030811237</v>
      </c>
      <c r="AE32" s="233">
        <f t="shared" si="20"/>
        <v>462.71618422136129</v>
      </c>
      <c r="AF32" s="233">
        <f t="shared" si="20"/>
        <v>474.35349625452852</v>
      </c>
      <c r="AG32" s="233">
        <f t="shared" si="20"/>
        <v>486.28348668532993</v>
      </c>
      <c r="AH32" s="233">
        <f t="shared" si="20"/>
        <v>498.51351637546588</v>
      </c>
      <c r="AI32" s="234">
        <f t="shared" si="20"/>
        <v>511.05113131230883</v>
      </c>
    </row>
    <row r="33" spans="3:35" ht="15.75" thickBot="1">
      <c r="C33" s="6" t="s">
        <v>2</v>
      </c>
      <c r="E33" s="229">
        <f>+E29-E25</f>
        <v>0</v>
      </c>
      <c r="F33" s="236">
        <f t="shared" ref="F33:AI33" si="21">+F29-F25</f>
        <v>184.98712715870357</v>
      </c>
      <c r="G33" s="236">
        <f t="shared" si="21"/>
        <v>383.77873369449816</v>
      </c>
      <c r="H33" s="236">
        <f t="shared" si="21"/>
        <v>596.55794457420609</v>
      </c>
      <c r="I33" s="236">
        <f t="shared" si="21"/>
        <v>822.65579179960844</v>
      </c>
      <c r="J33" s="236">
        <f t="shared" si="21"/>
        <v>1061.4522017642396</v>
      </c>
      <c r="K33" s="236">
        <f t="shared" si="21"/>
        <v>1095.6521917050832</v>
      </c>
      <c r="L33" s="236">
        <f t="shared" si="21"/>
        <v>1129.8474966081988</v>
      </c>
      <c r="M33" s="236">
        <f t="shared" si="21"/>
        <v>1165.1100369773408</v>
      </c>
      <c r="N33" s="236">
        <f t="shared" si="21"/>
        <v>1200.2963600940564</v>
      </c>
      <c r="O33" s="236">
        <f t="shared" si="21"/>
        <v>1235.3330108452021</v>
      </c>
      <c r="P33" s="236">
        <f t="shared" si="21"/>
        <v>1270.1446950908198</v>
      </c>
      <c r="Q33" s="236">
        <f t="shared" si="21"/>
        <v>1304.654526456437</v>
      </c>
      <c r="R33" s="236">
        <f t="shared" si="21"/>
        <v>1338.7842888685375</v>
      </c>
      <c r="S33" s="236">
        <f t="shared" si="21"/>
        <v>1373.8068858653382</v>
      </c>
      <c r="T33" s="236">
        <f t="shared" si="21"/>
        <v>1408.3581290448512</v>
      </c>
      <c r="U33" s="236">
        <f t="shared" si="21"/>
        <v>1443.778335990329</v>
      </c>
      <c r="V33" s="236">
        <f t="shared" si="21"/>
        <v>1480.0893611404858</v>
      </c>
      <c r="W33" s="236">
        <f t="shared" si="21"/>
        <v>1517.3136085731689</v>
      </c>
      <c r="X33" s="236">
        <f t="shared" si="21"/>
        <v>1555.474045828784</v>
      </c>
      <c r="Y33" s="236">
        <f t="shared" si="21"/>
        <v>1594.5942180813781</v>
      </c>
      <c r="Z33" s="236">
        <f t="shared" si="21"/>
        <v>1634.6982626661249</v>
      </c>
      <c r="AA33" s="236">
        <f t="shared" si="21"/>
        <v>1675.8109239721778</v>
      </c>
      <c r="AB33" s="236">
        <f t="shared" si="21"/>
        <v>1717.957568710078</v>
      </c>
      <c r="AC33" s="236">
        <f t="shared" si="21"/>
        <v>1761.1642015631364</v>
      </c>
      <c r="AD33" s="236">
        <f t="shared" si="21"/>
        <v>1805.4574812324495</v>
      </c>
      <c r="AE33" s="236">
        <f t="shared" si="21"/>
        <v>1850.8647368854452</v>
      </c>
      <c r="AF33" s="236">
        <f t="shared" si="21"/>
        <v>1897.4139850181141</v>
      </c>
      <c r="AG33" s="236">
        <f t="shared" si="21"/>
        <v>1945.1339467413197</v>
      </c>
      <c r="AH33" s="236">
        <f t="shared" si="21"/>
        <v>1994.0540655018635</v>
      </c>
      <c r="AI33" s="237">
        <f t="shared" si="21"/>
        <v>2044.2045252492353</v>
      </c>
    </row>
    <row r="34" spans="3:35" ht="15.75" thickBot="1">
      <c r="C34" s="11" t="s">
        <v>5</v>
      </c>
      <c r="E34" s="230">
        <f t="shared" ref="E34:E36" si="22">+E30-E26</f>
        <v>0</v>
      </c>
      <c r="F34" s="238">
        <f t="shared" ref="F34:AI34" si="23">+F30-F26</f>
        <v>110.99227629522214</v>
      </c>
      <c r="G34" s="238">
        <f t="shared" si="23"/>
        <v>230.26724021669887</v>
      </c>
      <c r="H34" s="238">
        <f t="shared" si="23"/>
        <v>357.93476674452364</v>
      </c>
      <c r="I34" s="238">
        <f t="shared" si="23"/>
        <v>493.59347507976503</v>
      </c>
      <c r="J34" s="238">
        <f t="shared" si="23"/>
        <v>636.8713210585438</v>
      </c>
      <c r="K34" s="238">
        <f t="shared" si="23"/>
        <v>657.39131502304997</v>
      </c>
      <c r="L34" s="238">
        <f t="shared" si="23"/>
        <v>677.90849796491932</v>
      </c>
      <c r="M34" s="238">
        <f t="shared" si="23"/>
        <v>699.06602218640444</v>
      </c>
      <c r="N34" s="238">
        <f t="shared" si="23"/>
        <v>720.17781605643381</v>
      </c>
      <c r="O34" s="238">
        <f t="shared" si="23"/>
        <v>741.19980650712114</v>
      </c>
      <c r="P34" s="238">
        <f t="shared" si="23"/>
        <v>762.0868170544918</v>
      </c>
      <c r="Q34" s="238">
        <f t="shared" si="23"/>
        <v>782.79271587386222</v>
      </c>
      <c r="R34" s="238">
        <f t="shared" si="23"/>
        <v>803.27057332112247</v>
      </c>
      <c r="S34" s="238">
        <f t="shared" si="23"/>
        <v>824.28413151920279</v>
      </c>
      <c r="T34" s="238">
        <f t="shared" si="23"/>
        <v>845.01487742691074</v>
      </c>
      <c r="U34" s="238">
        <f t="shared" si="23"/>
        <v>866.26700159419738</v>
      </c>
      <c r="V34" s="238">
        <f t="shared" si="23"/>
        <v>888.05361668429146</v>
      </c>
      <c r="W34" s="238">
        <f t="shared" si="23"/>
        <v>910.38816514390135</v>
      </c>
      <c r="X34" s="238">
        <f t="shared" si="23"/>
        <v>933.28442749727037</v>
      </c>
      <c r="Y34" s="238">
        <f t="shared" si="23"/>
        <v>956.75653084882686</v>
      </c>
      <c r="Z34" s="238">
        <f t="shared" si="23"/>
        <v>980.81895759967483</v>
      </c>
      <c r="AA34" s="238">
        <f t="shared" si="23"/>
        <v>1005.4865543833066</v>
      </c>
      <c r="AB34" s="238">
        <f t="shared" si="23"/>
        <v>1030.7745412260467</v>
      </c>
      <c r="AC34" s="238">
        <f t="shared" si="23"/>
        <v>1056.698520937882</v>
      </c>
      <c r="AD34" s="238">
        <f t="shared" si="23"/>
        <v>1083.2744887394695</v>
      </c>
      <c r="AE34" s="238">
        <f t="shared" si="23"/>
        <v>1110.5188421312671</v>
      </c>
      <c r="AF34" s="238">
        <f t="shared" si="23"/>
        <v>1138.4483910108684</v>
      </c>
      <c r="AG34" s="238">
        <f t="shared" si="23"/>
        <v>1167.0803680447918</v>
      </c>
      <c r="AH34" s="238">
        <f t="shared" si="23"/>
        <v>1196.4324393011179</v>
      </c>
      <c r="AI34" s="239">
        <f t="shared" si="23"/>
        <v>1226.5227151495412</v>
      </c>
    </row>
    <row r="35" spans="3:35" ht="15.75" thickBot="1">
      <c r="C35" s="11" t="s">
        <v>6</v>
      </c>
      <c r="E35" s="230">
        <f t="shared" si="22"/>
        <v>0</v>
      </c>
      <c r="F35" s="238">
        <f t="shared" ref="F35:AI35" si="24">+F31-F27</f>
        <v>27.748069073805535</v>
      </c>
      <c r="G35" s="238">
        <f t="shared" si="24"/>
        <v>57.566810054174717</v>
      </c>
      <c r="H35" s="238">
        <f t="shared" si="24"/>
        <v>89.483691686130911</v>
      </c>
      <c r="I35" s="238">
        <f t="shared" si="24"/>
        <v>123.39836876994126</v>
      </c>
      <c r="J35" s="238">
        <f t="shared" si="24"/>
        <v>159.21783026463595</v>
      </c>
      <c r="K35" s="238">
        <f t="shared" si="24"/>
        <v>164.34782875576249</v>
      </c>
      <c r="L35" s="238">
        <f t="shared" si="24"/>
        <v>169.47712449122983</v>
      </c>
      <c r="M35" s="238">
        <f t="shared" si="24"/>
        <v>174.76650554660111</v>
      </c>
      <c r="N35" s="238">
        <f t="shared" si="24"/>
        <v>180.04445401410845</v>
      </c>
      <c r="O35" s="238">
        <f t="shared" si="24"/>
        <v>185.29995162678028</v>
      </c>
      <c r="P35" s="238">
        <f t="shared" si="24"/>
        <v>190.52170426362295</v>
      </c>
      <c r="Q35" s="238">
        <f t="shared" si="24"/>
        <v>195.69817896846556</v>
      </c>
      <c r="R35" s="238">
        <f t="shared" si="24"/>
        <v>200.81764333028062</v>
      </c>
      <c r="S35" s="238">
        <f t="shared" si="24"/>
        <v>206.0710328798007</v>
      </c>
      <c r="T35" s="238">
        <f t="shared" si="24"/>
        <v>211.25371935672769</v>
      </c>
      <c r="U35" s="238">
        <f t="shared" si="24"/>
        <v>216.56675039854935</v>
      </c>
      <c r="V35" s="238">
        <f t="shared" si="24"/>
        <v>222.01340417107286</v>
      </c>
      <c r="W35" s="238">
        <f t="shared" si="24"/>
        <v>227.59704128597534</v>
      </c>
      <c r="X35" s="238">
        <f t="shared" si="24"/>
        <v>233.32110687431759</v>
      </c>
      <c r="Y35" s="238">
        <f t="shared" si="24"/>
        <v>239.18913271220671</v>
      </c>
      <c r="Z35" s="238">
        <f t="shared" si="24"/>
        <v>245.20473939991871</v>
      </c>
      <c r="AA35" s="238">
        <f t="shared" si="24"/>
        <v>251.37163859582665</v>
      </c>
      <c r="AB35" s="238">
        <f t="shared" si="24"/>
        <v>257.69363530651168</v>
      </c>
      <c r="AC35" s="238">
        <f t="shared" si="24"/>
        <v>264.1746302344705</v>
      </c>
      <c r="AD35" s="238">
        <f t="shared" si="24"/>
        <v>270.81862218486737</v>
      </c>
      <c r="AE35" s="238">
        <f t="shared" si="24"/>
        <v>277.62971053281677</v>
      </c>
      <c r="AF35" s="238">
        <f t="shared" si="24"/>
        <v>284.61209775271709</v>
      </c>
      <c r="AG35" s="238">
        <f t="shared" si="24"/>
        <v>291.77009201119796</v>
      </c>
      <c r="AH35" s="238">
        <f t="shared" si="24"/>
        <v>299.10810982527948</v>
      </c>
      <c r="AI35" s="239">
        <f t="shared" si="24"/>
        <v>306.63067878738531</v>
      </c>
    </row>
    <row r="36" spans="3:35" ht="15.75" thickBot="1">
      <c r="C36" s="11" t="s">
        <v>7</v>
      </c>
      <c r="E36" s="230">
        <f t="shared" si="22"/>
        <v>0</v>
      </c>
      <c r="F36" s="238">
        <f t="shared" ref="F36:AI36" si="25">+F32-F28</f>
        <v>46.246781789675893</v>
      </c>
      <c r="G36" s="238">
        <f t="shared" si="25"/>
        <v>95.944683423624539</v>
      </c>
      <c r="H36" s="238">
        <f t="shared" si="25"/>
        <v>149.13948614355152</v>
      </c>
      <c r="I36" s="238">
        <f t="shared" si="25"/>
        <v>205.66394794990211</v>
      </c>
      <c r="J36" s="238">
        <f t="shared" si="25"/>
        <v>265.3630504410599</v>
      </c>
      <c r="K36" s="238">
        <f t="shared" si="25"/>
        <v>273.91304792627079</v>
      </c>
      <c r="L36" s="238">
        <f t="shared" si="25"/>
        <v>282.46187415204969</v>
      </c>
      <c r="M36" s="238">
        <f t="shared" si="25"/>
        <v>291.27750924433519</v>
      </c>
      <c r="N36" s="238">
        <f t="shared" si="25"/>
        <v>300.07409002351409</v>
      </c>
      <c r="O36" s="238">
        <f t="shared" si="25"/>
        <v>308.83325271130053</v>
      </c>
      <c r="P36" s="238">
        <f t="shared" si="25"/>
        <v>317.53617377270496</v>
      </c>
      <c r="Q36" s="238">
        <f t="shared" si="25"/>
        <v>326.16363161410925</v>
      </c>
      <c r="R36" s="238">
        <f t="shared" si="25"/>
        <v>334.69607221713437</v>
      </c>
      <c r="S36" s="238">
        <f t="shared" si="25"/>
        <v>343.45172146633456</v>
      </c>
      <c r="T36" s="238">
        <f t="shared" si="25"/>
        <v>352.08953226121281</v>
      </c>
      <c r="U36" s="238">
        <f t="shared" si="25"/>
        <v>360.94458399758224</v>
      </c>
      <c r="V36" s="238">
        <f t="shared" si="25"/>
        <v>370.02234028512146</v>
      </c>
      <c r="W36" s="238">
        <f t="shared" si="25"/>
        <v>379.32840214329224</v>
      </c>
      <c r="X36" s="238">
        <f t="shared" si="25"/>
        <v>388.86851145719601</v>
      </c>
      <c r="Y36" s="238">
        <f t="shared" si="25"/>
        <v>398.64855452034453</v>
      </c>
      <c r="Z36" s="238">
        <f t="shared" si="25"/>
        <v>408.67456566653124</v>
      </c>
      <c r="AA36" s="238">
        <f t="shared" si="25"/>
        <v>418.95273099304444</v>
      </c>
      <c r="AB36" s="238">
        <f t="shared" si="25"/>
        <v>429.48939217751951</v>
      </c>
      <c r="AC36" s="238">
        <f t="shared" si="25"/>
        <v>440.29105039078411</v>
      </c>
      <c r="AD36" s="238">
        <f t="shared" si="25"/>
        <v>451.36437030811237</v>
      </c>
      <c r="AE36" s="238">
        <f t="shared" si="25"/>
        <v>462.71618422136129</v>
      </c>
      <c r="AF36" s="238">
        <f t="shared" si="25"/>
        <v>474.35349625452852</v>
      </c>
      <c r="AG36" s="238">
        <f t="shared" si="25"/>
        <v>486.28348668532993</v>
      </c>
      <c r="AH36" s="238">
        <f t="shared" si="25"/>
        <v>498.51351637546588</v>
      </c>
      <c r="AI36" s="239">
        <f t="shared" si="25"/>
        <v>511.05113131230883</v>
      </c>
    </row>
    <row r="39" spans="3:35" ht="21">
      <c r="C39" s="19" t="s">
        <v>104</v>
      </c>
    </row>
    <row r="40" spans="3:35">
      <c r="C40" s="20"/>
    </row>
    <row r="41" spans="3:35">
      <c r="E41" s="2">
        <v>0</v>
      </c>
      <c r="F41" s="2">
        <v>1</v>
      </c>
      <c r="G41" s="2">
        <v>2</v>
      </c>
      <c r="H41" s="2">
        <v>3</v>
      </c>
      <c r="I41" s="2">
        <v>4</v>
      </c>
      <c r="J41" s="2">
        <v>5</v>
      </c>
      <c r="K41" s="2">
        <v>6</v>
      </c>
      <c r="L41" s="2">
        <v>7</v>
      </c>
      <c r="M41" s="2">
        <v>8</v>
      </c>
      <c r="N41" s="2">
        <v>9</v>
      </c>
      <c r="O41" s="2">
        <v>10</v>
      </c>
      <c r="P41" s="2">
        <v>11</v>
      </c>
      <c r="Q41" s="2">
        <v>12</v>
      </c>
      <c r="R41" s="2">
        <v>13</v>
      </c>
      <c r="S41" s="2">
        <v>14</v>
      </c>
      <c r="T41" s="2">
        <v>15</v>
      </c>
      <c r="U41" s="2">
        <v>16</v>
      </c>
      <c r="V41" s="2">
        <v>17</v>
      </c>
      <c r="W41" s="2">
        <v>18</v>
      </c>
      <c r="X41" s="2">
        <v>19</v>
      </c>
      <c r="Y41" s="2">
        <v>20</v>
      </c>
      <c r="Z41" s="2">
        <v>21</v>
      </c>
      <c r="AA41" s="2">
        <v>22</v>
      </c>
      <c r="AB41" s="2">
        <v>23</v>
      </c>
      <c r="AC41" s="2">
        <v>24</v>
      </c>
      <c r="AD41" s="2">
        <v>25</v>
      </c>
      <c r="AE41" s="2">
        <v>26</v>
      </c>
      <c r="AF41" s="2">
        <v>27</v>
      </c>
      <c r="AG41" s="2">
        <v>28</v>
      </c>
      <c r="AH41" s="2">
        <v>29</v>
      </c>
      <c r="AI41" s="2">
        <v>30</v>
      </c>
    </row>
    <row r="42" spans="3:35">
      <c r="C42" s="1" t="s">
        <v>33</v>
      </c>
      <c r="E42" s="7">
        <f>+Inputs!E6</f>
        <v>1.4999999999999999E-2</v>
      </c>
      <c r="F42" s="7">
        <f>+Inputs!F6</f>
        <v>1.4E-2</v>
      </c>
      <c r="G42" s="7">
        <f>+Inputs!G6</f>
        <v>1.2999999999999999E-2</v>
      </c>
      <c r="H42" s="7">
        <f>+Inputs!H6</f>
        <v>1.2E-2</v>
      </c>
      <c r="I42" s="7">
        <f>+Inputs!I6</f>
        <v>1.0999999999999999E-2</v>
      </c>
      <c r="J42" s="7">
        <f>+Inputs!J6</f>
        <v>0.01</v>
      </c>
      <c r="K42" s="7">
        <f>+Inputs!K6</f>
        <v>0.01</v>
      </c>
      <c r="L42" s="7">
        <f>+Inputs!L6</f>
        <v>0.01</v>
      </c>
      <c r="M42" s="7">
        <f>+Inputs!M6</f>
        <v>0.01</v>
      </c>
      <c r="N42" s="7">
        <f>+Inputs!N6</f>
        <v>0.01</v>
      </c>
      <c r="O42" s="7">
        <f>+Inputs!O6</f>
        <v>0.01</v>
      </c>
      <c r="P42" s="7">
        <f>+Inputs!P6</f>
        <v>0.01</v>
      </c>
      <c r="Q42" s="7">
        <f>+Inputs!Q6</f>
        <v>0.01</v>
      </c>
      <c r="R42" s="7">
        <f>+Inputs!R6</f>
        <v>0.01</v>
      </c>
      <c r="S42" s="7">
        <f>+Inputs!S6</f>
        <v>0.01</v>
      </c>
      <c r="T42" s="7">
        <f>+Inputs!T6</f>
        <v>0.01</v>
      </c>
      <c r="U42" s="7">
        <f>+Inputs!U6</f>
        <v>0.01</v>
      </c>
      <c r="V42" s="7">
        <f>+Inputs!V6</f>
        <v>0.01</v>
      </c>
      <c r="W42" s="7">
        <f>+Inputs!W6</f>
        <v>0.01</v>
      </c>
      <c r="X42" s="7">
        <f>+Inputs!X6</f>
        <v>0.01</v>
      </c>
      <c r="Y42" s="7">
        <f>+Inputs!Y6</f>
        <v>0.01</v>
      </c>
      <c r="Z42" s="7">
        <f>+Inputs!Z6</f>
        <v>0.01</v>
      </c>
      <c r="AA42" s="7">
        <f>+Inputs!AA6</f>
        <v>0.01</v>
      </c>
      <c r="AB42" s="7">
        <f>+Inputs!AB6</f>
        <v>0.01</v>
      </c>
      <c r="AC42" s="7">
        <f>+Inputs!AC6</f>
        <v>0.01</v>
      </c>
      <c r="AD42" s="7">
        <f>+Inputs!AD6</f>
        <v>0.01</v>
      </c>
      <c r="AE42" s="7">
        <f>+Inputs!AE6</f>
        <v>0.01</v>
      </c>
      <c r="AF42" s="7">
        <f>+Inputs!AF6</f>
        <v>0.01</v>
      </c>
      <c r="AG42" s="7">
        <f>+Inputs!AG6</f>
        <v>0.01</v>
      </c>
      <c r="AH42" s="7">
        <f>+Inputs!AH6</f>
        <v>0.01</v>
      </c>
      <c r="AI42" s="7">
        <f>+Inputs!AI6</f>
        <v>0.01</v>
      </c>
    </row>
    <row r="45" spans="3:35" ht="15.75">
      <c r="C45" s="67" t="s">
        <v>202</v>
      </c>
    </row>
    <row r="47" spans="3:35">
      <c r="C47" s="20" t="s">
        <v>203</v>
      </c>
    </row>
    <row r="49" spans="3:35">
      <c r="C49" s="240" t="s">
        <v>239</v>
      </c>
      <c r="E49" s="2">
        <v>0</v>
      </c>
      <c r="F49" s="2">
        <v>1</v>
      </c>
      <c r="G49" s="2">
        <v>2</v>
      </c>
      <c r="H49" s="2">
        <v>3</v>
      </c>
      <c r="I49" s="2">
        <v>4</v>
      </c>
      <c r="J49" s="2">
        <v>5</v>
      </c>
      <c r="K49" s="2">
        <v>6</v>
      </c>
      <c r="L49" s="2">
        <v>7</v>
      </c>
      <c r="M49" s="2">
        <v>8</v>
      </c>
      <c r="N49" s="2">
        <v>9</v>
      </c>
      <c r="O49" s="2">
        <v>10</v>
      </c>
      <c r="P49" s="2">
        <v>11</v>
      </c>
      <c r="Q49" s="2">
        <v>12</v>
      </c>
      <c r="R49" s="2">
        <v>13</v>
      </c>
      <c r="S49" s="2">
        <v>14</v>
      </c>
      <c r="T49" s="2">
        <v>15</v>
      </c>
      <c r="U49" s="2">
        <v>16</v>
      </c>
      <c r="V49" s="2">
        <v>17</v>
      </c>
      <c r="W49" s="2">
        <v>18</v>
      </c>
      <c r="X49" s="2">
        <v>19</v>
      </c>
      <c r="Y49" s="2">
        <v>20</v>
      </c>
      <c r="Z49" s="2">
        <v>21</v>
      </c>
      <c r="AA49" s="2">
        <v>22</v>
      </c>
      <c r="AB49" s="2">
        <v>23</v>
      </c>
      <c r="AC49" s="2">
        <v>24</v>
      </c>
      <c r="AD49" s="2">
        <v>25</v>
      </c>
      <c r="AE49" s="2">
        <v>26</v>
      </c>
      <c r="AF49" s="2">
        <v>27</v>
      </c>
      <c r="AG49" s="2">
        <v>28</v>
      </c>
      <c r="AH49" s="2">
        <v>29</v>
      </c>
      <c r="AI49" s="2">
        <v>30</v>
      </c>
    </row>
    <row r="50" spans="3:35">
      <c r="C50" t="s">
        <v>216</v>
      </c>
      <c r="D50" s="243">
        <v>0</v>
      </c>
      <c r="E50" s="21">
        <f>+D50</f>
        <v>0</v>
      </c>
      <c r="F50" s="21">
        <f t="shared" ref="F50:AI51" si="26">+E50*(1+F$42)</f>
        <v>0</v>
      </c>
      <c r="G50" s="21">
        <f t="shared" si="26"/>
        <v>0</v>
      </c>
      <c r="H50" s="21">
        <f t="shared" si="26"/>
        <v>0</v>
      </c>
      <c r="I50" s="21">
        <f t="shared" si="26"/>
        <v>0</v>
      </c>
      <c r="J50" s="21">
        <f t="shared" si="26"/>
        <v>0</v>
      </c>
      <c r="K50" s="21">
        <f t="shared" si="26"/>
        <v>0</v>
      </c>
      <c r="L50" s="21">
        <f t="shared" si="26"/>
        <v>0</v>
      </c>
      <c r="M50" s="21">
        <f t="shared" si="26"/>
        <v>0</v>
      </c>
      <c r="N50" s="21">
        <f t="shared" si="26"/>
        <v>0</v>
      </c>
      <c r="O50" s="21">
        <f t="shared" si="26"/>
        <v>0</v>
      </c>
      <c r="P50" s="21">
        <f t="shared" si="26"/>
        <v>0</v>
      </c>
      <c r="Q50" s="21">
        <f t="shared" si="26"/>
        <v>0</v>
      </c>
      <c r="R50" s="21">
        <f t="shared" si="26"/>
        <v>0</v>
      </c>
      <c r="S50" s="21">
        <f t="shared" si="26"/>
        <v>0</v>
      </c>
      <c r="T50" s="21">
        <f t="shared" si="26"/>
        <v>0</v>
      </c>
      <c r="U50" s="21">
        <f t="shared" si="26"/>
        <v>0</v>
      </c>
      <c r="V50" s="21">
        <f t="shared" si="26"/>
        <v>0</v>
      </c>
      <c r="W50" s="21">
        <f t="shared" si="26"/>
        <v>0</v>
      </c>
      <c r="X50" s="21">
        <f t="shared" si="26"/>
        <v>0</v>
      </c>
      <c r="Y50" s="21">
        <f t="shared" si="26"/>
        <v>0</v>
      </c>
      <c r="Z50" s="21">
        <f t="shared" si="26"/>
        <v>0</v>
      </c>
      <c r="AA50" s="21">
        <f t="shared" si="26"/>
        <v>0</v>
      </c>
      <c r="AB50" s="21">
        <f t="shared" si="26"/>
        <v>0</v>
      </c>
      <c r="AC50" s="21">
        <f t="shared" si="26"/>
        <v>0</v>
      </c>
      <c r="AD50" s="21">
        <f t="shared" si="26"/>
        <v>0</v>
      </c>
      <c r="AE50" s="21">
        <f t="shared" si="26"/>
        <v>0</v>
      </c>
      <c r="AF50" s="21">
        <f t="shared" si="26"/>
        <v>0</v>
      </c>
      <c r="AG50" s="21">
        <f t="shared" si="26"/>
        <v>0</v>
      </c>
      <c r="AH50" s="21">
        <f t="shared" si="26"/>
        <v>0</v>
      </c>
      <c r="AI50" s="21">
        <f t="shared" si="26"/>
        <v>0</v>
      </c>
    </row>
    <row r="51" spans="3:35">
      <c r="C51" t="s">
        <v>217</v>
      </c>
      <c r="D51" s="243">
        <v>0</v>
      </c>
      <c r="E51" s="21">
        <f>+D51</f>
        <v>0</v>
      </c>
      <c r="F51" s="21">
        <f t="shared" si="26"/>
        <v>0</v>
      </c>
      <c r="G51" s="21">
        <f t="shared" si="26"/>
        <v>0</v>
      </c>
      <c r="H51" s="21">
        <f t="shared" si="26"/>
        <v>0</v>
      </c>
      <c r="I51" s="21">
        <f t="shared" si="26"/>
        <v>0</v>
      </c>
      <c r="J51" s="21">
        <f t="shared" si="26"/>
        <v>0</v>
      </c>
      <c r="K51" s="21">
        <f t="shared" si="26"/>
        <v>0</v>
      </c>
      <c r="L51" s="21">
        <f t="shared" si="26"/>
        <v>0</v>
      </c>
      <c r="M51" s="21">
        <f t="shared" si="26"/>
        <v>0</v>
      </c>
      <c r="N51" s="21">
        <f t="shared" si="26"/>
        <v>0</v>
      </c>
      <c r="O51" s="21">
        <f t="shared" si="26"/>
        <v>0</v>
      </c>
      <c r="P51" s="21">
        <f t="shared" si="26"/>
        <v>0</v>
      </c>
      <c r="Q51" s="21">
        <f t="shared" si="26"/>
        <v>0</v>
      </c>
      <c r="R51" s="21">
        <f t="shared" si="26"/>
        <v>0</v>
      </c>
      <c r="S51" s="21">
        <f t="shared" si="26"/>
        <v>0</v>
      </c>
      <c r="T51" s="21">
        <f t="shared" si="26"/>
        <v>0</v>
      </c>
      <c r="U51" s="21">
        <f t="shared" si="26"/>
        <v>0</v>
      </c>
      <c r="V51" s="21">
        <f t="shared" si="26"/>
        <v>0</v>
      </c>
      <c r="W51" s="21">
        <f t="shared" si="26"/>
        <v>0</v>
      </c>
      <c r="X51" s="21">
        <f t="shared" si="26"/>
        <v>0</v>
      </c>
      <c r="Y51" s="21">
        <f t="shared" si="26"/>
        <v>0</v>
      </c>
      <c r="Z51" s="21">
        <f t="shared" si="26"/>
        <v>0</v>
      </c>
      <c r="AA51" s="21">
        <f t="shared" si="26"/>
        <v>0</v>
      </c>
      <c r="AB51" s="21">
        <f t="shared" si="26"/>
        <v>0</v>
      </c>
      <c r="AC51" s="21">
        <f t="shared" si="26"/>
        <v>0</v>
      </c>
      <c r="AD51" s="21">
        <f t="shared" si="26"/>
        <v>0</v>
      </c>
      <c r="AE51" s="21">
        <f t="shared" si="26"/>
        <v>0</v>
      </c>
      <c r="AF51" s="21">
        <f t="shared" si="26"/>
        <v>0</v>
      </c>
      <c r="AG51" s="21">
        <f t="shared" si="26"/>
        <v>0</v>
      </c>
      <c r="AH51" s="21">
        <f t="shared" si="26"/>
        <v>0</v>
      </c>
      <c r="AI51" s="21">
        <f t="shared" si="26"/>
        <v>0</v>
      </c>
    </row>
    <row r="52" spans="3:35">
      <c r="D52" s="242"/>
    </row>
    <row r="53" spans="3:35">
      <c r="D53" s="242"/>
    </row>
    <row r="54" spans="3:35">
      <c r="C54" s="240" t="s">
        <v>240</v>
      </c>
      <c r="D54" s="244"/>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row>
    <row r="55" spans="3:35">
      <c r="C55" t="s">
        <v>37</v>
      </c>
      <c r="D55" s="242"/>
      <c r="E55" s="196">
        <f>+Demanda!E24</f>
        <v>0</v>
      </c>
      <c r="F55" s="196">
        <f>+Demanda!F24</f>
        <v>0</v>
      </c>
      <c r="G55" s="196">
        <f>+Demanda!G24</f>
        <v>0</v>
      </c>
      <c r="H55" s="196">
        <f>+Demanda!H24</f>
        <v>0</v>
      </c>
      <c r="I55" s="196">
        <f>+Demanda!I24</f>
        <v>0</v>
      </c>
      <c r="J55" s="196">
        <f>+Demanda!J24</f>
        <v>0</v>
      </c>
      <c r="K55" s="196">
        <f>+Demanda!K24</f>
        <v>0</v>
      </c>
      <c r="L55" s="196">
        <f>+Demanda!L24</f>
        <v>0</v>
      </c>
      <c r="M55" s="196">
        <f>+Demanda!M24</f>
        <v>0</v>
      </c>
      <c r="N55" s="196">
        <f>+Demanda!N24</f>
        <v>0</v>
      </c>
      <c r="O55" s="196">
        <f>+Demanda!O24</f>
        <v>0</v>
      </c>
      <c r="P55" s="196">
        <f>+Demanda!P24</f>
        <v>0</v>
      </c>
      <c r="Q55" s="196">
        <f>+Demanda!Q24</f>
        <v>0</v>
      </c>
      <c r="R55" s="196">
        <f>+Demanda!R24</f>
        <v>0</v>
      </c>
      <c r="S55" s="196">
        <f>+Demanda!S24</f>
        <v>0</v>
      </c>
      <c r="T55" s="196">
        <f>+Demanda!T24</f>
        <v>0</v>
      </c>
      <c r="U55" s="196">
        <f>+Demanda!U24</f>
        <v>0</v>
      </c>
      <c r="V55" s="196">
        <f>+Demanda!V24</f>
        <v>0</v>
      </c>
      <c r="W55" s="196">
        <f>+Demanda!W24</f>
        <v>0</v>
      </c>
      <c r="X55" s="196">
        <f>+Demanda!X24</f>
        <v>0</v>
      </c>
      <c r="Y55" s="196">
        <f>+Demanda!Y24</f>
        <v>0</v>
      </c>
      <c r="Z55" s="196">
        <f>+Demanda!Z24</f>
        <v>0</v>
      </c>
      <c r="AA55" s="196">
        <f>+Demanda!AA24</f>
        <v>0</v>
      </c>
      <c r="AB55" s="196">
        <f>+Demanda!AB24</f>
        <v>0</v>
      </c>
      <c r="AC55" s="196">
        <f>+Demanda!AC24</f>
        <v>0</v>
      </c>
      <c r="AD55" s="196">
        <f>+Demanda!AD24</f>
        <v>0</v>
      </c>
      <c r="AE55" s="196">
        <f>+Demanda!AE24</f>
        <v>0</v>
      </c>
      <c r="AF55" s="196">
        <f>+Demanda!AF24</f>
        <v>0</v>
      </c>
      <c r="AG55" s="196">
        <f>+Demanda!AG24</f>
        <v>0</v>
      </c>
      <c r="AH55" s="196">
        <f>+Demanda!AH24</f>
        <v>0</v>
      </c>
      <c r="AI55" s="196">
        <f>+Demanda!AI24</f>
        <v>0</v>
      </c>
    </row>
    <row r="56" spans="3:35">
      <c r="C56" t="s">
        <v>221</v>
      </c>
      <c r="D56" s="242"/>
      <c r="E56" s="196">
        <f>+Demanda!E31</f>
        <v>0</v>
      </c>
      <c r="F56" s="196">
        <f>+Demanda!F31</f>
        <v>91216.532129538245</v>
      </c>
      <c r="G56" s="196">
        <f>+Demanda!G31</f>
        <v>186811.45780129431</v>
      </c>
      <c r="H56" s="196">
        <f>+Demanda!H31</f>
        <v>286942.3991827881</v>
      </c>
      <c r="I56" s="196">
        <f>+Demanda!I31</f>
        <v>391389.43248532293</v>
      </c>
      <c r="J56" s="196">
        <f>+Demanda!J31</f>
        <v>500000</v>
      </c>
      <c r="K56" s="196">
        <f>+Demanda!K31</f>
        <v>511000</v>
      </c>
      <c r="L56" s="196">
        <f>+Demanda!L31</f>
        <v>521730.99999999994</v>
      </c>
      <c r="M56" s="196">
        <f>+Demanda!M31</f>
        <v>532687.35099999991</v>
      </c>
      <c r="N56" s="196">
        <f>+Demanda!N31</f>
        <v>543341.09801999992</v>
      </c>
      <c r="O56" s="196">
        <f>+Demanda!O31</f>
        <v>553664.57888237992</v>
      </c>
      <c r="P56" s="196">
        <f>+Demanda!P31</f>
        <v>563630.54130226281</v>
      </c>
      <c r="Q56" s="196">
        <f>+Demanda!Q31</f>
        <v>573212.26050440117</v>
      </c>
      <c r="R56" s="196">
        <f>+Demanda!R31</f>
        <v>582383.65667247155</v>
      </c>
      <c r="S56" s="196">
        <f>+Demanda!S31</f>
        <v>591701.79517923109</v>
      </c>
      <c r="T56" s="196">
        <f>+Demanda!T31</f>
        <v>600577.32210691948</v>
      </c>
      <c r="U56" s="196">
        <f>+Demanda!U31</f>
        <v>609585.98193852324</v>
      </c>
      <c r="V56" s="196">
        <f>+Demanda!V31</f>
        <v>618729.77166760108</v>
      </c>
      <c r="W56" s="196">
        <f>+Demanda!W31</f>
        <v>628010.718242615</v>
      </c>
      <c r="X56" s="196">
        <f>+Demanda!X31</f>
        <v>637430.87901625421</v>
      </c>
      <c r="Y56" s="196">
        <f>+Demanda!Y31</f>
        <v>646992.34220149799</v>
      </c>
      <c r="Z56" s="196">
        <f>+Demanda!Z31</f>
        <v>656697.22733452043</v>
      </c>
      <c r="AA56" s="196">
        <f>+Demanda!AA31</f>
        <v>666547.6857445382</v>
      </c>
      <c r="AB56" s="196">
        <f>+Demanda!AB31</f>
        <v>676545.90103070624</v>
      </c>
      <c r="AC56" s="196">
        <f>+Demanda!AC31</f>
        <v>686694.08954616683</v>
      </c>
      <c r="AD56" s="196">
        <f>+Demanda!AD31</f>
        <v>696994.50088935927</v>
      </c>
      <c r="AE56" s="196">
        <f>+Demanda!AE31</f>
        <v>707449.41840269964</v>
      </c>
      <c r="AF56" s="196">
        <f>+Demanda!AF31</f>
        <v>718061.15967874008</v>
      </c>
      <c r="AG56" s="196">
        <f>+Demanda!AG31</f>
        <v>728832.0770739211</v>
      </c>
      <c r="AH56" s="196">
        <f>+Demanda!AH31</f>
        <v>739764.55823002988</v>
      </c>
      <c r="AI56" s="196">
        <f>+Demanda!AI31</f>
        <v>750861.02660348022</v>
      </c>
    </row>
    <row r="57" spans="3:35">
      <c r="D57" s="242"/>
    </row>
    <row r="59" spans="3:35">
      <c r="C59" s="1" t="s">
        <v>197</v>
      </c>
    </row>
    <row r="60" spans="3:35">
      <c r="C60" s="182" t="s">
        <v>198</v>
      </c>
      <c r="D60" s="213">
        <f>+Inputs!D41</f>
        <v>0.6</v>
      </c>
    </row>
    <row r="61" spans="3:35">
      <c r="C61" s="182" t="s">
        <v>199</v>
      </c>
      <c r="D61" s="213">
        <f>+Inputs!D42</f>
        <v>0.15</v>
      </c>
    </row>
    <row r="62" spans="3:35">
      <c r="C62" s="182" t="s">
        <v>200</v>
      </c>
      <c r="D62" s="213">
        <f>+Inputs!D43</f>
        <v>0.25</v>
      </c>
    </row>
    <row r="65" spans="3:35">
      <c r="C65" s="20" t="s">
        <v>204</v>
      </c>
      <c r="D65" s="1"/>
    </row>
    <row r="67" spans="3:35">
      <c r="D67" s="8"/>
      <c r="E67" s="2">
        <v>0</v>
      </c>
      <c r="F67" s="2">
        <v>1</v>
      </c>
      <c r="G67" s="2">
        <v>2</v>
      </c>
      <c r="H67" s="2">
        <v>3</v>
      </c>
      <c r="I67" s="2">
        <v>4</v>
      </c>
      <c r="J67" s="2">
        <v>5</v>
      </c>
      <c r="K67" s="2">
        <v>6</v>
      </c>
      <c r="L67" s="2">
        <v>7</v>
      </c>
      <c r="M67" s="2">
        <v>8</v>
      </c>
      <c r="N67" s="2">
        <v>9</v>
      </c>
      <c r="O67" s="2">
        <v>10</v>
      </c>
      <c r="P67" s="2">
        <v>11</v>
      </c>
      <c r="Q67" s="2">
        <v>12</v>
      </c>
      <c r="R67" s="2">
        <v>13</v>
      </c>
      <c r="S67" s="2">
        <v>14</v>
      </c>
      <c r="T67" s="2">
        <v>15</v>
      </c>
      <c r="U67" s="2">
        <v>16</v>
      </c>
      <c r="V67" s="2">
        <v>17</v>
      </c>
      <c r="W67" s="2">
        <v>18</v>
      </c>
      <c r="X67" s="2">
        <v>19</v>
      </c>
      <c r="Y67" s="2">
        <v>20</v>
      </c>
      <c r="Z67" s="2">
        <v>21</v>
      </c>
      <c r="AA67" s="2">
        <v>22</v>
      </c>
      <c r="AB67" s="2">
        <v>23</v>
      </c>
      <c r="AC67" s="2">
        <v>24</v>
      </c>
      <c r="AD67" s="2">
        <v>25</v>
      </c>
      <c r="AE67" s="2">
        <v>26</v>
      </c>
      <c r="AF67" s="2">
        <v>27</v>
      </c>
      <c r="AG67" s="2">
        <v>28</v>
      </c>
      <c r="AH67" s="2">
        <v>29</v>
      </c>
      <c r="AI67" s="2">
        <v>30</v>
      </c>
    </row>
    <row r="68" spans="3:35">
      <c r="C68" s="214" t="s">
        <v>222</v>
      </c>
      <c r="E68" s="215">
        <f>+E50*E55</f>
        <v>0</v>
      </c>
      <c r="F68" s="215">
        <f t="shared" ref="F68:AI68" si="27">+F50*F55</f>
        <v>0</v>
      </c>
      <c r="G68" s="215">
        <f t="shared" si="27"/>
        <v>0</v>
      </c>
      <c r="H68" s="215">
        <f t="shared" si="27"/>
        <v>0</v>
      </c>
      <c r="I68" s="215">
        <f t="shared" si="27"/>
        <v>0</v>
      </c>
      <c r="J68" s="215">
        <f t="shared" si="27"/>
        <v>0</v>
      </c>
      <c r="K68" s="215">
        <f t="shared" si="27"/>
        <v>0</v>
      </c>
      <c r="L68" s="215">
        <f t="shared" si="27"/>
        <v>0</v>
      </c>
      <c r="M68" s="215">
        <f t="shared" si="27"/>
        <v>0</v>
      </c>
      <c r="N68" s="215">
        <f t="shared" si="27"/>
        <v>0</v>
      </c>
      <c r="O68" s="215">
        <f t="shared" si="27"/>
        <v>0</v>
      </c>
      <c r="P68" s="215">
        <f t="shared" si="27"/>
        <v>0</v>
      </c>
      <c r="Q68" s="215">
        <f t="shared" si="27"/>
        <v>0</v>
      </c>
      <c r="R68" s="215">
        <f t="shared" si="27"/>
        <v>0</v>
      </c>
      <c r="S68" s="215">
        <f t="shared" si="27"/>
        <v>0</v>
      </c>
      <c r="T68" s="215">
        <f t="shared" si="27"/>
        <v>0</v>
      </c>
      <c r="U68" s="215">
        <f t="shared" si="27"/>
        <v>0</v>
      </c>
      <c r="V68" s="215">
        <f t="shared" si="27"/>
        <v>0</v>
      </c>
      <c r="W68" s="215">
        <f t="shared" si="27"/>
        <v>0</v>
      </c>
      <c r="X68" s="215">
        <f t="shared" si="27"/>
        <v>0</v>
      </c>
      <c r="Y68" s="215">
        <f t="shared" si="27"/>
        <v>0</v>
      </c>
      <c r="Z68" s="215">
        <f t="shared" si="27"/>
        <v>0</v>
      </c>
      <c r="AA68" s="215">
        <f t="shared" si="27"/>
        <v>0</v>
      </c>
      <c r="AB68" s="215">
        <f t="shared" si="27"/>
        <v>0</v>
      </c>
      <c r="AC68" s="215">
        <f t="shared" si="27"/>
        <v>0</v>
      </c>
      <c r="AD68" s="215">
        <f t="shared" si="27"/>
        <v>0</v>
      </c>
      <c r="AE68" s="215">
        <f t="shared" si="27"/>
        <v>0</v>
      </c>
      <c r="AF68" s="215">
        <f t="shared" si="27"/>
        <v>0</v>
      </c>
      <c r="AG68" s="215">
        <f t="shared" si="27"/>
        <v>0</v>
      </c>
      <c r="AH68" s="215">
        <f t="shared" si="27"/>
        <v>0</v>
      </c>
      <c r="AI68" s="215">
        <f t="shared" si="27"/>
        <v>0</v>
      </c>
    </row>
    <row r="69" spans="3:35">
      <c r="C69" s="210" t="s">
        <v>198</v>
      </c>
      <c r="D69" s="216">
        <f>+D60</f>
        <v>0.6</v>
      </c>
      <c r="E69" s="217">
        <f>+E$68*$D69</f>
        <v>0</v>
      </c>
      <c r="F69" s="217">
        <f t="shared" ref="E69:AI71" si="28">+F$68*$D69</f>
        <v>0</v>
      </c>
      <c r="G69" s="217">
        <f t="shared" si="28"/>
        <v>0</v>
      </c>
      <c r="H69" s="217">
        <f t="shared" si="28"/>
        <v>0</v>
      </c>
      <c r="I69" s="217">
        <f t="shared" si="28"/>
        <v>0</v>
      </c>
      <c r="J69" s="217">
        <f t="shared" si="28"/>
        <v>0</v>
      </c>
      <c r="K69" s="217">
        <f t="shared" si="28"/>
        <v>0</v>
      </c>
      <c r="L69" s="217">
        <f t="shared" si="28"/>
        <v>0</v>
      </c>
      <c r="M69" s="217">
        <f t="shared" si="28"/>
        <v>0</v>
      </c>
      <c r="N69" s="217">
        <f t="shared" si="28"/>
        <v>0</v>
      </c>
      <c r="O69" s="217">
        <f t="shared" si="28"/>
        <v>0</v>
      </c>
      <c r="P69" s="217">
        <f t="shared" si="28"/>
        <v>0</v>
      </c>
      <c r="Q69" s="217">
        <f t="shared" si="28"/>
        <v>0</v>
      </c>
      <c r="R69" s="217">
        <f t="shared" si="28"/>
        <v>0</v>
      </c>
      <c r="S69" s="217">
        <f t="shared" si="28"/>
        <v>0</v>
      </c>
      <c r="T69" s="217">
        <f t="shared" si="28"/>
        <v>0</v>
      </c>
      <c r="U69" s="217">
        <f t="shared" si="28"/>
        <v>0</v>
      </c>
      <c r="V69" s="217">
        <f t="shared" si="28"/>
        <v>0</v>
      </c>
      <c r="W69" s="217">
        <f t="shared" si="28"/>
        <v>0</v>
      </c>
      <c r="X69" s="217">
        <f t="shared" si="28"/>
        <v>0</v>
      </c>
      <c r="Y69" s="217">
        <f t="shared" si="28"/>
        <v>0</v>
      </c>
      <c r="Z69" s="217">
        <f t="shared" si="28"/>
        <v>0</v>
      </c>
      <c r="AA69" s="217">
        <f t="shared" si="28"/>
        <v>0</v>
      </c>
      <c r="AB69" s="217">
        <f t="shared" si="28"/>
        <v>0</v>
      </c>
      <c r="AC69" s="217">
        <f t="shared" si="28"/>
        <v>0</v>
      </c>
      <c r="AD69" s="217">
        <f t="shared" si="28"/>
        <v>0</v>
      </c>
      <c r="AE69" s="217">
        <f t="shared" si="28"/>
        <v>0</v>
      </c>
      <c r="AF69" s="217">
        <f t="shared" si="28"/>
        <v>0</v>
      </c>
      <c r="AG69" s="217">
        <f t="shared" si="28"/>
        <v>0</v>
      </c>
      <c r="AH69" s="217">
        <f t="shared" si="28"/>
        <v>0</v>
      </c>
      <c r="AI69" s="217">
        <f t="shared" si="28"/>
        <v>0</v>
      </c>
    </row>
    <row r="70" spans="3:35">
      <c r="C70" s="210" t="s">
        <v>199</v>
      </c>
      <c r="D70" s="216">
        <f t="shared" ref="D70:D71" si="29">+D61</f>
        <v>0.15</v>
      </c>
      <c r="E70" s="217">
        <f t="shared" si="28"/>
        <v>0</v>
      </c>
      <c r="F70" s="217">
        <f t="shared" si="28"/>
        <v>0</v>
      </c>
      <c r="G70" s="217">
        <f t="shared" si="28"/>
        <v>0</v>
      </c>
      <c r="H70" s="217">
        <f t="shared" si="28"/>
        <v>0</v>
      </c>
      <c r="I70" s="217">
        <f t="shared" si="28"/>
        <v>0</v>
      </c>
      <c r="J70" s="217">
        <f t="shared" si="28"/>
        <v>0</v>
      </c>
      <c r="K70" s="217">
        <f t="shared" si="28"/>
        <v>0</v>
      </c>
      <c r="L70" s="217">
        <f t="shared" si="28"/>
        <v>0</v>
      </c>
      <c r="M70" s="217">
        <f t="shared" si="28"/>
        <v>0</v>
      </c>
      <c r="N70" s="217">
        <f t="shared" si="28"/>
        <v>0</v>
      </c>
      <c r="O70" s="217">
        <f t="shared" si="28"/>
        <v>0</v>
      </c>
      <c r="P70" s="217">
        <f t="shared" si="28"/>
        <v>0</v>
      </c>
      <c r="Q70" s="217">
        <f t="shared" si="28"/>
        <v>0</v>
      </c>
      <c r="R70" s="217">
        <f t="shared" si="28"/>
        <v>0</v>
      </c>
      <c r="S70" s="217">
        <f t="shared" si="28"/>
        <v>0</v>
      </c>
      <c r="T70" s="217">
        <f t="shared" si="28"/>
        <v>0</v>
      </c>
      <c r="U70" s="217">
        <f t="shared" si="28"/>
        <v>0</v>
      </c>
      <c r="V70" s="217">
        <f t="shared" si="28"/>
        <v>0</v>
      </c>
      <c r="W70" s="217">
        <f t="shared" si="28"/>
        <v>0</v>
      </c>
      <c r="X70" s="217">
        <f t="shared" si="28"/>
        <v>0</v>
      </c>
      <c r="Y70" s="217">
        <f t="shared" si="28"/>
        <v>0</v>
      </c>
      <c r="Z70" s="217">
        <f t="shared" si="28"/>
        <v>0</v>
      </c>
      <c r="AA70" s="217">
        <f t="shared" si="28"/>
        <v>0</v>
      </c>
      <c r="AB70" s="217">
        <f t="shared" si="28"/>
        <v>0</v>
      </c>
      <c r="AC70" s="217">
        <f t="shared" si="28"/>
        <v>0</v>
      </c>
      <c r="AD70" s="217">
        <f t="shared" si="28"/>
        <v>0</v>
      </c>
      <c r="AE70" s="217">
        <f t="shared" si="28"/>
        <v>0</v>
      </c>
      <c r="AF70" s="217">
        <f t="shared" si="28"/>
        <v>0</v>
      </c>
      <c r="AG70" s="217">
        <f t="shared" si="28"/>
        <v>0</v>
      </c>
      <c r="AH70" s="217">
        <f t="shared" si="28"/>
        <v>0</v>
      </c>
      <c r="AI70" s="217">
        <f t="shared" si="28"/>
        <v>0</v>
      </c>
    </row>
    <row r="71" spans="3:35">
      <c r="C71" s="210" t="s">
        <v>200</v>
      </c>
      <c r="D71" s="216">
        <f t="shared" si="29"/>
        <v>0.25</v>
      </c>
      <c r="E71" s="217">
        <f t="shared" si="28"/>
        <v>0</v>
      </c>
      <c r="F71" s="217">
        <f t="shared" si="28"/>
        <v>0</v>
      </c>
      <c r="G71" s="217">
        <f t="shared" si="28"/>
        <v>0</v>
      </c>
      <c r="H71" s="217">
        <f t="shared" si="28"/>
        <v>0</v>
      </c>
      <c r="I71" s="217">
        <f t="shared" si="28"/>
        <v>0</v>
      </c>
      <c r="J71" s="217">
        <f t="shared" si="28"/>
        <v>0</v>
      </c>
      <c r="K71" s="217">
        <f t="shared" si="28"/>
        <v>0</v>
      </c>
      <c r="L71" s="217">
        <f t="shared" si="28"/>
        <v>0</v>
      </c>
      <c r="M71" s="217">
        <f t="shared" si="28"/>
        <v>0</v>
      </c>
      <c r="N71" s="217">
        <f t="shared" si="28"/>
        <v>0</v>
      </c>
      <c r="O71" s="217">
        <f t="shared" si="28"/>
        <v>0</v>
      </c>
      <c r="P71" s="217">
        <f t="shared" si="28"/>
        <v>0</v>
      </c>
      <c r="Q71" s="217">
        <f t="shared" si="28"/>
        <v>0</v>
      </c>
      <c r="R71" s="217">
        <f t="shared" si="28"/>
        <v>0</v>
      </c>
      <c r="S71" s="217">
        <f t="shared" si="28"/>
        <v>0</v>
      </c>
      <c r="T71" s="217">
        <f t="shared" si="28"/>
        <v>0</v>
      </c>
      <c r="U71" s="217">
        <f t="shared" si="28"/>
        <v>0</v>
      </c>
      <c r="V71" s="217">
        <f t="shared" si="28"/>
        <v>0</v>
      </c>
      <c r="W71" s="217">
        <f t="shared" si="28"/>
        <v>0</v>
      </c>
      <c r="X71" s="217">
        <f t="shared" si="28"/>
        <v>0</v>
      </c>
      <c r="Y71" s="217">
        <f t="shared" si="28"/>
        <v>0</v>
      </c>
      <c r="Z71" s="217">
        <f t="shared" si="28"/>
        <v>0</v>
      </c>
      <c r="AA71" s="217">
        <f t="shared" si="28"/>
        <v>0</v>
      </c>
      <c r="AB71" s="217">
        <f t="shared" si="28"/>
        <v>0</v>
      </c>
      <c r="AC71" s="217">
        <f t="shared" si="28"/>
        <v>0</v>
      </c>
      <c r="AD71" s="217">
        <f t="shared" si="28"/>
        <v>0</v>
      </c>
      <c r="AE71" s="217">
        <f t="shared" si="28"/>
        <v>0</v>
      </c>
      <c r="AF71" s="217">
        <f t="shared" si="28"/>
        <v>0</v>
      </c>
      <c r="AG71" s="217">
        <f t="shared" si="28"/>
        <v>0</v>
      </c>
      <c r="AH71" s="217">
        <f t="shared" si="28"/>
        <v>0</v>
      </c>
      <c r="AI71" s="217">
        <f t="shared" si="28"/>
        <v>0</v>
      </c>
    </row>
    <row r="73" spans="3:35">
      <c r="C73" s="20" t="s">
        <v>206</v>
      </c>
      <c r="D73" s="1"/>
    </row>
    <row r="75" spans="3:35">
      <c r="D75" s="8"/>
      <c r="E75" s="2">
        <v>0</v>
      </c>
      <c r="F75" s="2">
        <v>1</v>
      </c>
      <c r="G75" s="2">
        <v>2</v>
      </c>
      <c r="H75" s="2">
        <v>3</v>
      </c>
      <c r="I75" s="2">
        <v>4</v>
      </c>
      <c r="J75" s="2">
        <v>5</v>
      </c>
      <c r="K75" s="2">
        <v>6</v>
      </c>
      <c r="L75" s="2">
        <v>7</v>
      </c>
      <c r="M75" s="2">
        <v>8</v>
      </c>
      <c r="N75" s="2">
        <v>9</v>
      </c>
      <c r="O75" s="2">
        <v>10</v>
      </c>
      <c r="P75" s="2">
        <v>11</v>
      </c>
      <c r="Q75" s="2">
        <v>12</v>
      </c>
      <c r="R75" s="2">
        <v>13</v>
      </c>
      <c r="S75" s="2">
        <v>14</v>
      </c>
      <c r="T75" s="2">
        <v>15</v>
      </c>
      <c r="U75" s="2">
        <v>16</v>
      </c>
      <c r="V75" s="2">
        <v>17</v>
      </c>
      <c r="W75" s="2">
        <v>18</v>
      </c>
      <c r="X75" s="2">
        <v>19</v>
      </c>
      <c r="Y75" s="2">
        <v>20</v>
      </c>
      <c r="Z75" s="2">
        <v>21</v>
      </c>
      <c r="AA75" s="2">
        <v>22</v>
      </c>
      <c r="AB75" s="2">
        <v>23</v>
      </c>
      <c r="AC75" s="2">
        <v>24</v>
      </c>
      <c r="AD75" s="2">
        <v>25</v>
      </c>
      <c r="AE75" s="2">
        <v>26</v>
      </c>
      <c r="AF75" s="2">
        <v>27</v>
      </c>
      <c r="AG75" s="2">
        <v>28</v>
      </c>
      <c r="AH75" s="2">
        <v>29</v>
      </c>
      <c r="AI75" s="2">
        <v>30</v>
      </c>
    </row>
    <row r="76" spans="3:35">
      <c r="C76" s="214" t="s">
        <v>222</v>
      </c>
      <c r="E76" s="215">
        <f>+E51*E56</f>
        <v>0</v>
      </c>
      <c r="F76" s="215">
        <f t="shared" ref="F76:AI76" si="30">+F51*F56</f>
        <v>0</v>
      </c>
      <c r="G76" s="215">
        <f t="shared" si="30"/>
        <v>0</v>
      </c>
      <c r="H76" s="215">
        <f t="shared" si="30"/>
        <v>0</v>
      </c>
      <c r="I76" s="215">
        <f t="shared" si="30"/>
        <v>0</v>
      </c>
      <c r="J76" s="215">
        <f t="shared" si="30"/>
        <v>0</v>
      </c>
      <c r="K76" s="215">
        <f t="shared" si="30"/>
        <v>0</v>
      </c>
      <c r="L76" s="215">
        <f t="shared" si="30"/>
        <v>0</v>
      </c>
      <c r="M76" s="215">
        <f t="shared" si="30"/>
        <v>0</v>
      </c>
      <c r="N76" s="215">
        <f t="shared" si="30"/>
        <v>0</v>
      </c>
      <c r="O76" s="215">
        <f t="shared" si="30"/>
        <v>0</v>
      </c>
      <c r="P76" s="215">
        <f t="shared" si="30"/>
        <v>0</v>
      </c>
      <c r="Q76" s="215">
        <f t="shared" si="30"/>
        <v>0</v>
      </c>
      <c r="R76" s="215">
        <f t="shared" si="30"/>
        <v>0</v>
      </c>
      <c r="S76" s="215">
        <f t="shared" si="30"/>
        <v>0</v>
      </c>
      <c r="T76" s="215">
        <f t="shared" si="30"/>
        <v>0</v>
      </c>
      <c r="U76" s="215">
        <f t="shared" si="30"/>
        <v>0</v>
      </c>
      <c r="V76" s="215">
        <f t="shared" si="30"/>
        <v>0</v>
      </c>
      <c r="W76" s="215">
        <f t="shared" si="30"/>
        <v>0</v>
      </c>
      <c r="X76" s="215">
        <f t="shared" si="30"/>
        <v>0</v>
      </c>
      <c r="Y76" s="215">
        <f t="shared" si="30"/>
        <v>0</v>
      </c>
      <c r="Z76" s="215">
        <f t="shared" si="30"/>
        <v>0</v>
      </c>
      <c r="AA76" s="215">
        <f t="shared" si="30"/>
        <v>0</v>
      </c>
      <c r="AB76" s="215">
        <f t="shared" si="30"/>
        <v>0</v>
      </c>
      <c r="AC76" s="215">
        <f t="shared" si="30"/>
        <v>0</v>
      </c>
      <c r="AD76" s="215">
        <f t="shared" si="30"/>
        <v>0</v>
      </c>
      <c r="AE76" s="215">
        <f t="shared" si="30"/>
        <v>0</v>
      </c>
      <c r="AF76" s="215">
        <f t="shared" si="30"/>
        <v>0</v>
      </c>
      <c r="AG76" s="215">
        <f t="shared" si="30"/>
        <v>0</v>
      </c>
      <c r="AH76" s="215">
        <f t="shared" si="30"/>
        <v>0</v>
      </c>
      <c r="AI76" s="215">
        <f t="shared" si="30"/>
        <v>0</v>
      </c>
    </row>
    <row r="77" spans="3:35">
      <c r="C77" s="210" t="s">
        <v>198</v>
      </c>
      <c r="D77" s="216">
        <f>+D60</f>
        <v>0.6</v>
      </c>
      <c r="E77" s="217">
        <f t="shared" ref="E77:AI79" si="31">+E$76*$D77</f>
        <v>0</v>
      </c>
      <c r="F77" s="217">
        <f t="shared" si="31"/>
        <v>0</v>
      </c>
      <c r="G77" s="217">
        <f t="shared" si="31"/>
        <v>0</v>
      </c>
      <c r="H77" s="217">
        <f t="shared" si="31"/>
        <v>0</v>
      </c>
      <c r="I77" s="217">
        <f t="shared" si="31"/>
        <v>0</v>
      </c>
      <c r="J77" s="217">
        <f t="shared" si="31"/>
        <v>0</v>
      </c>
      <c r="K77" s="217">
        <f t="shared" si="31"/>
        <v>0</v>
      </c>
      <c r="L77" s="217">
        <f t="shared" si="31"/>
        <v>0</v>
      </c>
      <c r="M77" s="217">
        <f t="shared" si="31"/>
        <v>0</v>
      </c>
      <c r="N77" s="217">
        <f t="shared" si="31"/>
        <v>0</v>
      </c>
      <c r="O77" s="217">
        <f t="shared" si="31"/>
        <v>0</v>
      </c>
      <c r="P77" s="217">
        <f t="shared" si="31"/>
        <v>0</v>
      </c>
      <c r="Q77" s="217">
        <f t="shared" si="31"/>
        <v>0</v>
      </c>
      <c r="R77" s="217">
        <f t="shared" si="31"/>
        <v>0</v>
      </c>
      <c r="S77" s="217">
        <f t="shared" si="31"/>
        <v>0</v>
      </c>
      <c r="T77" s="217">
        <f t="shared" si="31"/>
        <v>0</v>
      </c>
      <c r="U77" s="217">
        <f t="shared" si="31"/>
        <v>0</v>
      </c>
      <c r="V77" s="217">
        <f t="shared" si="31"/>
        <v>0</v>
      </c>
      <c r="W77" s="217">
        <f t="shared" si="31"/>
        <v>0</v>
      </c>
      <c r="X77" s="217">
        <f t="shared" si="31"/>
        <v>0</v>
      </c>
      <c r="Y77" s="217">
        <f t="shared" si="31"/>
        <v>0</v>
      </c>
      <c r="Z77" s="217">
        <f t="shared" si="31"/>
        <v>0</v>
      </c>
      <c r="AA77" s="217">
        <f t="shared" si="31"/>
        <v>0</v>
      </c>
      <c r="AB77" s="217">
        <f t="shared" si="31"/>
        <v>0</v>
      </c>
      <c r="AC77" s="217">
        <f t="shared" si="31"/>
        <v>0</v>
      </c>
      <c r="AD77" s="217">
        <f t="shared" si="31"/>
        <v>0</v>
      </c>
      <c r="AE77" s="217">
        <f t="shared" si="31"/>
        <v>0</v>
      </c>
      <c r="AF77" s="217">
        <f t="shared" si="31"/>
        <v>0</v>
      </c>
      <c r="AG77" s="217">
        <f t="shared" si="31"/>
        <v>0</v>
      </c>
      <c r="AH77" s="217">
        <f t="shared" si="31"/>
        <v>0</v>
      </c>
      <c r="AI77" s="217">
        <f t="shared" si="31"/>
        <v>0</v>
      </c>
    </row>
    <row r="78" spans="3:35">
      <c r="C78" s="210" t="s">
        <v>199</v>
      </c>
      <c r="D78" s="216">
        <f t="shared" ref="D78:D79" si="32">+D61</f>
        <v>0.15</v>
      </c>
      <c r="E78" s="217">
        <f t="shared" si="31"/>
        <v>0</v>
      </c>
      <c r="F78" s="217">
        <f t="shared" si="31"/>
        <v>0</v>
      </c>
      <c r="G78" s="217">
        <f t="shared" si="31"/>
        <v>0</v>
      </c>
      <c r="H78" s="217">
        <f t="shared" si="31"/>
        <v>0</v>
      </c>
      <c r="I78" s="217">
        <f t="shared" si="31"/>
        <v>0</v>
      </c>
      <c r="J78" s="217">
        <f t="shared" si="31"/>
        <v>0</v>
      </c>
      <c r="K78" s="217">
        <f t="shared" si="31"/>
        <v>0</v>
      </c>
      <c r="L78" s="217">
        <f t="shared" si="31"/>
        <v>0</v>
      </c>
      <c r="M78" s="217">
        <f t="shared" si="31"/>
        <v>0</v>
      </c>
      <c r="N78" s="217">
        <f t="shared" si="31"/>
        <v>0</v>
      </c>
      <c r="O78" s="217">
        <f t="shared" si="31"/>
        <v>0</v>
      </c>
      <c r="P78" s="217">
        <f t="shared" si="31"/>
        <v>0</v>
      </c>
      <c r="Q78" s="217">
        <f t="shared" si="31"/>
        <v>0</v>
      </c>
      <c r="R78" s="217">
        <f t="shared" si="31"/>
        <v>0</v>
      </c>
      <c r="S78" s="217">
        <f t="shared" si="31"/>
        <v>0</v>
      </c>
      <c r="T78" s="217">
        <f t="shared" si="31"/>
        <v>0</v>
      </c>
      <c r="U78" s="217">
        <f t="shared" si="31"/>
        <v>0</v>
      </c>
      <c r="V78" s="217">
        <f t="shared" si="31"/>
        <v>0</v>
      </c>
      <c r="W78" s="217">
        <f t="shared" si="31"/>
        <v>0</v>
      </c>
      <c r="X78" s="217">
        <f t="shared" si="31"/>
        <v>0</v>
      </c>
      <c r="Y78" s="217">
        <f t="shared" si="31"/>
        <v>0</v>
      </c>
      <c r="Z78" s="217">
        <f t="shared" si="31"/>
        <v>0</v>
      </c>
      <c r="AA78" s="217">
        <f t="shared" si="31"/>
        <v>0</v>
      </c>
      <c r="AB78" s="217">
        <f t="shared" si="31"/>
        <v>0</v>
      </c>
      <c r="AC78" s="217">
        <f t="shared" si="31"/>
        <v>0</v>
      </c>
      <c r="AD78" s="217">
        <f t="shared" si="31"/>
        <v>0</v>
      </c>
      <c r="AE78" s="217">
        <f t="shared" si="31"/>
        <v>0</v>
      </c>
      <c r="AF78" s="217">
        <f t="shared" si="31"/>
        <v>0</v>
      </c>
      <c r="AG78" s="217">
        <f t="shared" si="31"/>
        <v>0</v>
      </c>
      <c r="AH78" s="217">
        <f t="shared" si="31"/>
        <v>0</v>
      </c>
      <c r="AI78" s="217">
        <f t="shared" si="31"/>
        <v>0</v>
      </c>
    </row>
    <row r="79" spans="3:35">
      <c r="C79" s="210" t="s">
        <v>200</v>
      </c>
      <c r="D79" s="216">
        <f t="shared" si="32"/>
        <v>0.25</v>
      </c>
      <c r="E79" s="217">
        <f t="shared" si="31"/>
        <v>0</v>
      </c>
      <c r="F79" s="217">
        <f t="shared" si="31"/>
        <v>0</v>
      </c>
      <c r="G79" s="217">
        <f t="shared" si="31"/>
        <v>0</v>
      </c>
      <c r="H79" s="217">
        <f t="shared" si="31"/>
        <v>0</v>
      </c>
      <c r="I79" s="217">
        <f t="shared" si="31"/>
        <v>0</v>
      </c>
      <c r="J79" s="217">
        <f t="shared" si="31"/>
        <v>0</v>
      </c>
      <c r="K79" s="217">
        <f t="shared" si="31"/>
        <v>0</v>
      </c>
      <c r="L79" s="217">
        <f t="shared" si="31"/>
        <v>0</v>
      </c>
      <c r="M79" s="217">
        <f t="shared" si="31"/>
        <v>0</v>
      </c>
      <c r="N79" s="217">
        <f t="shared" si="31"/>
        <v>0</v>
      </c>
      <c r="O79" s="217">
        <f t="shared" si="31"/>
        <v>0</v>
      </c>
      <c r="P79" s="217">
        <f t="shared" si="31"/>
        <v>0</v>
      </c>
      <c r="Q79" s="217">
        <f t="shared" si="31"/>
        <v>0</v>
      </c>
      <c r="R79" s="217">
        <f t="shared" si="31"/>
        <v>0</v>
      </c>
      <c r="S79" s="217">
        <f t="shared" si="31"/>
        <v>0</v>
      </c>
      <c r="T79" s="217">
        <f t="shared" si="31"/>
        <v>0</v>
      </c>
      <c r="U79" s="217">
        <f t="shared" si="31"/>
        <v>0</v>
      </c>
      <c r="V79" s="217">
        <f t="shared" si="31"/>
        <v>0</v>
      </c>
      <c r="W79" s="217">
        <f t="shared" si="31"/>
        <v>0</v>
      </c>
      <c r="X79" s="217">
        <f t="shared" si="31"/>
        <v>0</v>
      </c>
      <c r="Y79" s="217">
        <f t="shared" si="31"/>
        <v>0</v>
      </c>
      <c r="Z79" s="217">
        <f t="shared" si="31"/>
        <v>0</v>
      </c>
      <c r="AA79" s="217">
        <f t="shared" si="31"/>
        <v>0</v>
      </c>
      <c r="AB79" s="217">
        <f t="shared" si="31"/>
        <v>0</v>
      </c>
      <c r="AC79" s="217">
        <f t="shared" si="31"/>
        <v>0</v>
      </c>
      <c r="AD79" s="217">
        <f t="shared" si="31"/>
        <v>0</v>
      </c>
      <c r="AE79" s="217">
        <f t="shared" si="31"/>
        <v>0</v>
      </c>
      <c r="AF79" s="217">
        <f t="shared" si="31"/>
        <v>0</v>
      </c>
      <c r="AG79" s="217">
        <f t="shared" si="31"/>
        <v>0</v>
      </c>
      <c r="AH79" s="217">
        <f t="shared" si="31"/>
        <v>0</v>
      </c>
      <c r="AI79" s="217">
        <f t="shared" si="31"/>
        <v>0</v>
      </c>
    </row>
    <row r="81" spans="3:35">
      <c r="C81" s="20" t="s">
        <v>207</v>
      </c>
      <c r="D81" s="1"/>
    </row>
    <row r="83" spans="3:35">
      <c r="D83" s="8"/>
      <c r="E83" s="2">
        <v>0</v>
      </c>
      <c r="F83" s="2">
        <v>1</v>
      </c>
      <c r="G83" s="2">
        <v>2</v>
      </c>
      <c r="H83" s="2">
        <v>3</v>
      </c>
      <c r="I83" s="2">
        <v>4</v>
      </c>
      <c r="J83" s="2">
        <v>5</v>
      </c>
      <c r="K83" s="2">
        <v>6</v>
      </c>
      <c r="L83" s="2">
        <v>7</v>
      </c>
      <c r="M83" s="2">
        <v>8</v>
      </c>
      <c r="N83" s="2">
        <v>9</v>
      </c>
      <c r="O83" s="2">
        <v>10</v>
      </c>
      <c r="P83" s="2">
        <v>11</v>
      </c>
      <c r="Q83" s="2">
        <v>12</v>
      </c>
      <c r="R83" s="2">
        <v>13</v>
      </c>
      <c r="S83" s="2">
        <v>14</v>
      </c>
      <c r="T83" s="2">
        <v>15</v>
      </c>
      <c r="U83" s="2">
        <v>16</v>
      </c>
      <c r="V83" s="2">
        <v>17</v>
      </c>
      <c r="W83" s="2">
        <v>18</v>
      </c>
      <c r="X83" s="2">
        <v>19</v>
      </c>
      <c r="Y83" s="2">
        <v>20</v>
      </c>
      <c r="Z83" s="2">
        <v>21</v>
      </c>
      <c r="AA83" s="2">
        <v>22</v>
      </c>
      <c r="AB83" s="2">
        <v>23</v>
      </c>
      <c r="AC83" s="2">
        <v>24</v>
      </c>
      <c r="AD83" s="2">
        <v>25</v>
      </c>
      <c r="AE83" s="2">
        <v>26</v>
      </c>
      <c r="AF83" s="2">
        <v>27</v>
      </c>
      <c r="AG83" s="2">
        <v>28</v>
      </c>
      <c r="AH83" s="2">
        <v>29</v>
      </c>
      <c r="AI83" s="2">
        <v>30</v>
      </c>
    </row>
    <row r="84" spans="3:35">
      <c r="C84" s="214" t="s">
        <v>222</v>
      </c>
      <c r="E84" s="221">
        <f t="shared" ref="E84:AI87" si="33">+E76-E68</f>
        <v>0</v>
      </c>
      <c r="F84" s="221">
        <f t="shared" si="33"/>
        <v>0</v>
      </c>
      <c r="G84" s="221">
        <f t="shared" si="33"/>
        <v>0</v>
      </c>
      <c r="H84" s="221">
        <f t="shared" si="33"/>
        <v>0</v>
      </c>
      <c r="I84" s="221">
        <f t="shared" si="33"/>
        <v>0</v>
      </c>
      <c r="J84" s="221">
        <f t="shared" si="33"/>
        <v>0</v>
      </c>
      <c r="K84" s="221">
        <f t="shared" si="33"/>
        <v>0</v>
      </c>
      <c r="L84" s="221">
        <f t="shared" si="33"/>
        <v>0</v>
      </c>
      <c r="M84" s="221">
        <f t="shared" si="33"/>
        <v>0</v>
      </c>
      <c r="N84" s="221">
        <f t="shared" si="33"/>
        <v>0</v>
      </c>
      <c r="O84" s="221">
        <f t="shared" si="33"/>
        <v>0</v>
      </c>
      <c r="P84" s="221">
        <f t="shared" si="33"/>
        <v>0</v>
      </c>
      <c r="Q84" s="221">
        <f t="shared" si="33"/>
        <v>0</v>
      </c>
      <c r="R84" s="221">
        <f t="shared" si="33"/>
        <v>0</v>
      </c>
      <c r="S84" s="221">
        <f t="shared" si="33"/>
        <v>0</v>
      </c>
      <c r="T84" s="221">
        <f t="shared" si="33"/>
        <v>0</v>
      </c>
      <c r="U84" s="221">
        <f t="shared" si="33"/>
        <v>0</v>
      </c>
      <c r="V84" s="221">
        <f t="shared" si="33"/>
        <v>0</v>
      </c>
      <c r="W84" s="221">
        <f t="shared" si="33"/>
        <v>0</v>
      </c>
      <c r="X84" s="221">
        <f t="shared" si="33"/>
        <v>0</v>
      </c>
      <c r="Y84" s="221">
        <f t="shared" si="33"/>
        <v>0</v>
      </c>
      <c r="Z84" s="221">
        <f t="shared" si="33"/>
        <v>0</v>
      </c>
      <c r="AA84" s="221">
        <f t="shared" si="33"/>
        <v>0</v>
      </c>
      <c r="AB84" s="221">
        <f t="shared" si="33"/>
        <v>0</v>
      </c>
      <c r="AC84" s="221">
        <f t="shared" si="33"/>
        <v>0</v>
      </c>
      <c r="AD84" s="221">
        <f t="shared" si="33"/>
        <v>0</v>
      </c>
      <c r="AE84" s="221">
        <f t="shared" si="33"/>
        <v>0</v>
      </c>
      <c r="AF84" s="221">
        <f t="shared" si="33"/>
        <v>0</v>
      </c>
      <c r="AG84" s="221">
        <f t="shared" si="33"/>
        <v>0</v>
      </c>
      <c r="AH84" s="221">
        <f t="shared" si="33"/>
        <v>0</v>
      </c>
      <c r="AI84" s="221">
        <f t="shared" si="33"/>
        <v>0</v>
      </c>
    </row>
    <row r="85" spans="3:35">
      <c r="C85" s="210" t="s">
        <v>198</v>
      </c>
      <c r="D85" s="216"/>
      <c r="E85" s="222">
        <f t="shared" si="33"/>
        <v>0</v>
      </c>
      <c r="F85" s="222">
        <f t="shared" si="33"/>
        <v>0</v>
      </c>
      <c r="G85" s="222">
        <f t="shared" si="33"/>
        <v>0</v>
      </c>
      <c r="H85" s="222">
        <f t="shared" si="33"/>
        <v>0</v>
      </c>
      <c r="I85" s="222">
        <f t="shared" si="33"/>
        <v>0</v>
      </c>
      <c r="J85" s="222">
        <f t="shared" si="33"/>
        <v>0</v>
      </c>
      <c r="K85" s="222">
        <f t="shared" si="33"/>
        <v>0</v>
      </c>
      <c r="L85" s="222">
        <f t="shared" si="33"/>
        <v>0</v>
      </c>
      <c r="M85" s="222">
        <f t="shared" si="33"/>
        <v>0</v>
      </c>
      <c r="N85" s="222">
        <f t="shared" si="33"/>
        <v>0</v>
      </c>
      <c r="O85" s="222">
        <f t="shared" si="33"/>
        <v>0</v>
      </c>
      <c r="P85" s="222">
        <f t="shared" si="33"/>
        <v>0</v>
      </c>
      <c r="Q85" s="222">
        <f t="shared" si="33"/>
        <v>0</v>
      </c>
      <c r="R85" s="222">
        <f t="shared" si="33"/>
        <v>0</v>
      </c>
      <c r="S85" s="222">
        <f t="shared" si="33"/>
        <v>0</v>
      </c>
      <c r="T85" s="222">
        <f t="shared" si="33"/>
        <v>0</v>
      </c>
      <c r="U85" s="222">
        <f t="shared" si="33"/>
        <v>0</v>
      </c>
      <c r="V85" s="222">
        <f t="shared" si="33"/>
        <v>0</v>
      </c>
      <c r="W85" s="222">
        <f t="shared" si="33"/>
        <v>0</v>
      </c>
      <c r="X85" s="222">
        <f t="shared" si="33"/>
        <v>0</v>
      </c>
      <c r="Y85" s="222">
        <f t="shared" si="33"/>
        <v>0</v>
      </c>
      <c r="Z85" s="222">
        <f t="shared" si="33"/>
        <v>0</v>
      </c>
      <c r="AA85" s="222">
        <f t="shared" si="33"/>
        <v>0</v>
      </c>
      <c r="AB85" s="222">
        <f t="shared" si="33"/>
        <v>0</v>
      </c>
      <c r="AC85" s="222">
        <f t="shared" si="33"/>
        <v>0</v>
      </c>
      <c r="AD85" s="222">
        <f t="shared" si="33"/>
        <v>0</v>
      </c>
      <c r="AE85" s="222">
        <f t="shared" si="33"/>
        <v>0</v>
      </c>
      <c r="AF85" s="222">
        <f t="shared" si="33"/>
        <v>0</v>
      </c>
      <c r="AG85" s="222">
        <f t="shared" si="33"/>
        <v>0</v>
      </c>
      <c r="AH85" s="222">
        <f t="shared" si="33"/>
        <v>0</v>
      </c>
      <c r="AI85" s="222">
        <f t="shared" si="33"/>
        <v>0</v>
      </c>
    </row>
    <row r="86" spans="3:35">
      <c r="C86" s="210" t="s">
        <v>199</v>
      </c>
      <c r="D86" s="216"/>
      <c r="E86" s="222">
        <f t="shared" si="33"/>
        <v>0</v>
      </c>
      <c r="F86" s="222">
        <f t="shared" si="33"/>
        <v>0</v>
      </c>
      <c r="G86" s="222">
        <f t="shared" si="33"/>
        <v>0</v>
      </c>
      <c r="H86" s="222">
        <f t="shared" si="33"/>
        <v>0</v>
      </c>
      <c r="I86" s="222">
        <f t="shared" si="33"/>
        <v>0</v>
      </c>
      <c r="J86" s="222">
        <f t="shared" si="33"/>
        <v>0</v>
      </c>
      <c r="K86" s="222">
        <f t="shared" si="33"/>
        <v>0</v>
      </c>
      <c r="L86" s="222">
        <f t="shared" si="33"/>
        <v>0</v>
      </c>
      <c r="M86" s="222">
        <f t="shared" si="33"/>
        <v>0</v>
      </c>
      <c r="N86" s="222">
        <f t="shared" si="33"/>
        <v>0</v>
      </c>
      <c r="O86" s="222">
        <f t="shared" si="33"/>
        <v>0</v>
      </c>
      <c r="P86" s="222">
        <f t="shared" si="33"/>
        <v>0</v>
      </c>
      <c r="Q86" s="222">
        <f t="shared" si="33"/>
        <v>0</v>
      </c>
      <c r="R86" s="222">
        <f t="shared" si="33"/>
        <v>0</v>
      </c>
      <c r="S86" s="222">
        <f t="shared" si="33"/>
        <v>0</v>
      </c>
      <c r="T86" s="222">
        <f t="shared" si="33"/>
        <v>0</v>
      </c>
      <c r="U86" s="222">
        <f t="shared" si="33"/>
        <v>0</v>
      </c>
      <c r="V86" s="222">
        <f t="shared" si="33"/>
        <v>0</v>
      </c>
      <c r="W86" s="222">
        <f t="shared" si="33"/>
        <v>0</v>
      </c>
      <c r="X86" s="222">
        <f t="shared" si="33"/>
        <v>0</v>
      </c>
      <c r="Y86" s="222">
        <f t="shared" si="33"/>
        <v>0</v>
      </c>
      <c r="Z86" s="222">
        <f t="shared" si="33"/>
        <v>0</v>
      </c>
      <c r="AA86" s="222">
        <f t="shared" si="33"/>
        <v>0</v>
      </c>
      <c r="AB86" s="222">
        <f t="shared" si="33"/>
        <v>0</v>
      </c>
      <c r="AC86" s="222">
        <f t="shared" si="33"/>
        <v>0</v>
      </c>
      <c r="AD86" s="222">
        <f t="shared" si="33"/>
        <v>0</v>
      </c>
      <c r="AE86" s="222">
        <f t="shared" si="33"/>
        <v>0</v>
      </c>
      <c r="AF86" s="222">
        <f t="shared" si="33"/>
        <v>0</v>
      </c>
      <c r="AG86" s="222">
        <f t="shared" si="33"/>
        <v>0</v>
      </c>
      <c r="AH86" s="222">
        <f t="shared" si="33"/>
        <v>0</v>
      </c>
      <c r="AI86" s="222">
        <f t="shared" si="33"/>
        <v>0</v>
      </c>
    </row>
    <row r="87" spans="3:35">
      <c r="C87" s="210" t="s">
        <v>200</v>
      </c>
      <c r="D87" s="216"/>
      <c r="E87" s="222">
        <f t="shared" si="33"/>
        <v>0</v>
      </c>
      <c r="F87" s="222">
        <f t="shared" si="33"/>
        <v>0</v>
      </c>
      <c r="G87" s="222">
        <f t="shared" si="33"/>
        <v>0</v>
      </c>
      <c r="H87" s="222">
        <f t="shared" si="33"/>
        <v>0</v>
      </c>
      <c r="I87" s="222">
        <f t="shared" si="33"/>
        <v>0</v>
      </c>
      <c r="J87" s="222">
        <f t="shared" si="33"/>
        <v>0</v>
      </c>
      <c r="K87" s="222">
        <f t="shared" si="33"/>
        <v>0</v>
      </c>
      <c r="L87" s="222">
        <f t="shared" si="33"/>
        <v>0</v>
      </c>
      <c r="M87" s="222">
        <f t="shared" si="33"/>
        <v>0</v>
      </c>
      <c r="N87" s="222">
        <f t="shared" si="33"/>
        <v>0</v>
      </c>
      <c r="O87" s="222">
        <f t="shared" si="33"/>
        <v>0</v>
      </c>
      <c r="P87" s="222">
        <f t="shared" si="33"/>
        <v>0</v>
      </c>
      <c r="Q87" s="222">
        <f t="shared" si="33"/>
        <v>0</v>
      </c>
      <c r="R87" s="222">
        <f t="shared" si="33"/>
        <v>0</v>
      </c>
      <c r="S87" s="222">
        <f t="shared" si="33"/>
        <v>0</v>
      </c>
      <c r="T87" s="222">
        <f t="shared" si="33"/>
        <v>0</v>
      </c>
      <c r="U87" s="222">
        <f t="shared" si="33"/>
        <v>0</v>
      </c>
      <c r="V87" s="222">
        <f t="shared" si="33"/>
        <v>0</v>
      </c>
      <c r="W87" s="222">
        <f t="shared" si="33"/>
        <v>0</v>
      </c>
      <c r="X87" s="222">
        <f t="shared" si="33"/>
        <v>0</v>
      </c>
      <c r="Y87" s="222">
        <f t="shared" si="33"/>
        <v>0</v>
      </c>
      <c r="Z87" s="222">
        <f t="shared" si="33"/>
        <v>0</v>
      </c>
      <c r="AA87" s="222">
        <f t="shared" si="33"/>
        <v>0</v>
      </c>
      <c r="AB87" s="222">
        <f t="shared" si="33"/>
        <v>0</v>
      </c>
      <c r="AC87" s="222">
        <f t="shared" si="33"/>
        <v>0</v>
      </c>
      <c r="AD87" s="222">
        <f t="shared" si="33"/>
        <v>0</v>
      </c>
      <c r="AE87" s="222">
        <f t="shared" si="33"/>
        <v>0</v>
      </c>
      <c r="AF87" s="222">
        <f t="shared" si="33"/>
        <v>0</v>
      </c>
      <c r="AG87" s="222">
        <f t="shared" si="33"/>
        <v>0</v>
      </c>
      <c r="AH87" s="222">
        <f t="shared" si="33"/>
        <v>0</v>
      </c>
      <c r="AI87" s="222">
        <f t="shared" si="33"/>
        <v>0</v>
      </c>
    </row>
    <row r="91" spans="3:35" ht="15.75">
      <c r="C91" s="67" t="s">
        <v>208</v>
      </c>
    </row>
    <row r="93" spans="3:35">
      <c r="C93" s="20" t="s">
        <v>209</v>
      </c>
    </row>
    <row r="94" spans="3:35">
      <c r="C94" s="20"/>
    </row>
    <row r="95" spans="3:35">
      <c r="C95" s="240" t="s">
        <v>239</v>
      </c>
      <c r="E95" s="2">
        <v>0</v>
      </c>
      <c r="F95" s="2">
        <v>1</v>
      </c>
      <c r="G95" s="2">
        <v>2</v>
      </c>
      <c r="H95" s="2">
        <v>3</v>
      </c>
      <c r="I95" s="2">
        <v>4</v>
      </c>
      <c r="J95" s="2">
        <v>5</v>
      </c>
      <c r="K95" s="2">
        <v>6</v>
      </c>
      <c r="L95" s="2">
        <v>7</v>
      </c>
      <c r="M95" s="2">
        <v>8</v>
      </c>
      <c r="N95" s="2">
        <v>9</v>
      </c>
      <c r="O95" s="2">
        <v>10</v>
      </c>
      <c r="P95" s="2">
        <v>11</v>
      </c>
      <c r="Q95" s="2">
        <v>12</v>
      </c>
      <c r="R95" s="2">
        <v>13</v>
      </c>
      <c r="S95" s="2">
        <v>14</v>
      </c>
      <c r="T95" s="2">
        <v>15</v>
      </c>
      <c r="U95" s="2">
        <v>16</v>
      </c>
      <c r="V95" s="2">
        <v>17</v>
      </c>
      <c r="W95" s="2">
        <v>18</v>
      </c>
      <c r="X95" s="2">
        <v>19</v>
      </c>
      <c r="Y95" s="2">
        <v>20</v>
      </c>
      <c r="Z95" s="2">
        <v>21</v>
      </c>
      <c r="AA95" s="2">
        <v>22</v>
      </c>
      <c r="AB95" s="2">
        <v>23</v>
      </c>
      <c r="AC95" s="2">
        <v>24</v>
      </c>
      <c r="AD95" s="2">
        <v>25</v>
      </c>
      <c r="AE95" s="2">
        <v>26</v>
      </c>
      <c r="AF95" s="2">
        <v>27</v>
      </c>
      <c r="AG95" s="2">
        <v>28</v>
      </c>
      <c r="AH95" s="2">
        <v>29</v>
      </c>
      <c r="AI95" s="2">
        <v>30</v>
      </c>
    </row>
    <row r="96" spans="3:35">
      <c r="C96" t="s">
        <v>216</v>
      </c>
      <c r="D96" s="245">
        <f>+Inputs!D37</f>
        <v>0</v>
      </c>
      <c r="E96" s="21">
        <f>+D96</f>
        <v>0</v>
      </c>
      <c r="F96" s="21">
        <f t="shared" ref="F96:AI96" si="34">+E96*(1+F$42)</f>
        <v>0</v>
      </c>
      <c r="G96" s="21">
        <f t="shared" si="34"/>
        <v>0</v>
      </c>
      <c r="H96" s="21">
        <f t="shared" si="34"/>
        <v>0</v>
      </c>
      <c r="I96" s="21">
        <f t="shared" si="34"/>
        <v>0</v>
      </c>
      <c r="J96" s="21">
        <f t="shared" si="34"/>
        <v>0</v>
      </c>
      <c r="K96" s="21">
        <f t="shared" si="34"/>
        <v>0</v>
      </c>
      <c r="L96" s="21">
        <f t="shared" si="34"/>
        <v>0</v>
      </c>
      <c r="M96" s="21">
        <f t="shared" si="34"/>
        <v>0</v>
      </c>
      <c r="N96" s="21">
        <f t="shared" si="34"/>
        <v>0</v>
      </c>
      <c r="O96" s="21">
        <f t="shared" si="34"/>
        <v>0</v>
      </c>
      <c r="P96" s="21">
        <f t="shared" si="34"/>
        <v>0</v>
      </c>
      <c r="Q96" s="21">
        <f t="shared" si="34"/>
        <v>0</v>
      </c>
      <c r="R96" s="21">
        <f t="shared" si="34"/>
        <v>0</v>
      </c>
      <c r="S96" s="21">
        <f t="shared" si="34"/>
        <v>0</v>
      </c>
      <c r="T96" s="21">
        <f t="shared" si="34"/>
        <v>0</v>
      </c>
      <c r="U96" s="21">
        <f t="shared" si="34"/>
        <v>0</v>
      </c>
      <c r="V96" s="21">
        <f t="shared" si="34"/>
        <v>0</v>
      </c>
      <c r="W96" s="21">
        <f t="shared" si="34"/>
        <v>0</v>
      </c>
      <c r="X96" s="21">
        <f t="shared" si="34"/>
        <v>0</v>
      </c>
      <c r="Y96" s="21">
        <f t="shared" si="34"/>
        <v>0</v>
      </c>
      <c r="Z96" s="21">
        <f t="shared" si="34"/>
        <v>0</v>
      </c>
      <c r="AA96" s="21">
        <f t="shared" si="34"/>
        <v>0</v>
      </c>
      <c r="AB96" s="21">
        <f t="shared" si="34"/>
        <v>0</v>
      </c>
      <c r="AC96" s="21">
        <f t="shared" si="34"/>
        <v>0</v>
      </c>
      <c r="AD96" s="21">
        <f t="shared" si="34"/>
        <v>0</v>
      </c>
      <c r="AE96" s="21">
        <f t="shared" si="34"/>
        <v>0</v>
      </c>
      <c r="AF96" s="21">
        <f t="shared" si="34"/>
        <v>0</v>
      </c>
      <c r="AG96" s="21">
        <f t="shared" si="34"/>
        <v>0</v>
      </c>
      <c r="AH96" s="21">
        <f t="shared" si="34"/>
        <v>0</v>
      </c>
      <c r="AI96" s="21">
        <f t="shared" si="34"/>
        <v>0</v>
      </c>
    </row>
    <row r="97" spans="3:35">
      <c r="C97" t="s">
        <v>217</v>
      </c>
      <c r="D97" s="245">
        <f>+Inputs!D38</f>
        <v>2</v>
      </c>
      <c r="E97" s="21">
        <f>+D97</f>
        <v>2</v>
      </c>
      <c r="F97" s="21">
        <f>+E97*(1+F42)</f>
        <v>2.028</v>
      </c>
      <c r="G97" s="21">
        <f t="shared" ref="G97:AI97" si="35">+F97*(1+G42)</f>
        <v>2.0543639999999996</v>
      </c>
      <c r="H97" s="21">
        <f t="shared" si="35"/>
        <v>2.0790163679999996</v>
      </c>
      <c r="I97" s="21">
        <f t="shared" si="35"/>
        <v>2.1018855480479992</v>
      </c>
      <c r="J97" s="21">
        <f t="shared" si="35"/>
        <v>2.1229044035284792</v>
      </c>
      <c r="K97" s="21">
        <f t="shared" si="35"/>
        <v>2.1441334475637639</v>
      </c>
      <c r="L97" s="21">
        <f t="shared" si="35"/>
        <v>2.1655747820394016</v>
      </c>
      <c r="M97" s="21">
        <f t="shared" si="35"/>
        <v>2.1872305298597956</v>
      </c>
      <c r="N97" s="21">
        <f t="shared" si="35"/>
        <v>2.2091028351583937</v>
      </c>
      <c r="O97" s="21">
        <f t="shared" si="35"/>
        <v>2.2311938635099775</v>
      </c>
      <c r="P97" s="21">
        <f t="shared" si="35"/>
        <v>2.2535058021450771</v>
      </c>
      <c r="Q97" s="21">
        <f t="shared" si="35"/>
        <v>2.2760408601665278</v>
      </c>
      <c r="R97" s="21">
        <f t="shared" si="35"/>
        <v>2.2988012687681931</v>
      </c>
      <c r="S97" s="21">
        <f t="shared" si="35"/>
        <v>2.3217892814558749</v>
      </c>
      <c r="T97" s="21">
        <f t="shared" si="35"/>
        <v>2.3450071742704335</v>
      </c>
      <c r="U97" s="21">
        <f t="shared" si="35"/>
        <v>2.3684572460131377</v>
      </c>
      <c r="V97" s="21">
        <f t="shared" si="35"/>
        <v>2.3921418184732692</v>
      </c>
      <c r="W97" s="21">
        <f t="shared" si="35"/>
        <v>2.4160632366580019</v>
      </c>
      <c r="X97" s="21">
        <f t="shared" si="35"/>
        <v>2.4402238690245821</v>
      </c>
      <c r="Y97" s="21">
        <f t="shared" si="35"/>
        <v>2.4646261077148282</v>
      </c>
      <c r="Z97" s="21">
        <f t="shared" si="35"/>
        <v>2.4892723687919767</v>
      </c>
      <c r="AA97" s="21">
        <f t="shared" si="35"/>
        <v>2.5141650924798964</v>
      </c>
      <c r="AB97" s="21">
        <f t="shared" si="35"/>
        <v>2.5393067434046954</v>
      </c>
      <c r="AC97" s="21">
        <f t="shared" si="35"/>
        <v>2.5646998108387424</v>
      </c>
      <c r="AD97" s="21">
        <f t="shared" si="35"/>
        <v>2.59034680894713</v>
      </c>
      <c r="AE97" s="21">
        <f t="shared" si="35"/>
        <v>2.6162502770366012</v>
      </c>
      <c r="AF97" s="21">
        <f t="shared" si="35"/>
        <v>2.6424127798069672</v>
      </c>
      <c r="AG97" s="21">
        <f t="shared" si="35"/>
        <v>2.6688369076050371</v>
      </c>
      <c r="AH97" s="21">
        <f t="shared" si="35"/>
        <v>2.6955252766810873</v>
      </c>
      <c r="AI97" s="21">
        <f t="shared" si="35"/>
        <v>2.7224805294478984</v>
      </c>
    </row>
    <row r="98" spans="3:35">
      <c r="D98" s="242"/>
      <c r="E98" s="246"/>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row>
    <row r="99" spans="3:35">
      <c r="D99" s="242"/>
    </row>
    <row r="100" spans="3:35">
      <c r="C100" s="240" t="s">
        <v>240</v>
      </c>
      <c r="D100" s="244"/>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row>
    <row r="101" spans="3:35">
      <c r="C101" t="s">
        <v>37</v>
      </c>
      <c r="D101" s="242"/>
      <c r="E101" s="196">
        <f>+Demanda!E24</f>
        <v>0</v>
      </c>
      <c r="F101" s="196">
        <f>+Demanda!F24</f>
        <v>0</v>
      </c>
      <c r="G101" s="196">
        <f>+Demanda!G24</f>
        <v>0</v>
      </c>
      <c r="H101" s="196">
        <f>+Demanda!H24</f>
        <v>0</v>
      </c>
      <c r="I101" s="196">
        <f>+Demanda!I24</f>
        <v>0</v>
      </c>
      <c r="J101" s="196">
        <f>+Demanda!J24</f>
        <v>0</v>
      </c>
      <c r="K101" s="196">
        <f>+Demanda!K24</f>
        <v>0</v>
      </c>
      <c r="L101" s="196">
        <f>+Demanda!L24</f>
        <v>0</v>
      </c>
      <c r="M101" s="196">
        <f>+Demanda!M24</f>
        <v>0</v>
      </c>
      <c r="N101" s="196">
        <f>+Demanda!N24</f>
        <v>0</v>
      </c>
      <c r="O101" s="196">
        <f>+Demanda!O24</f>
        <v>0</v>
      </c>
      <c r="P101" s="196">
        <f>+Demanda!P24</f>
        <v>0</v>
      </c>
      <c r="Q101" s="196">
        <f>+Demanda!Q24</f>
        <v>0</v>
      </c>
      <c r="R101" s="196">
        <f>+Demanda!R24</f>
        <v>0</v>
      </c>
      <c r="S101" s="196">
        <f>+Demanda!S24</f>
        <v>0</v>
      </c>
      <c r="T101" s="196">
        <f>+Demanda!T24</f>
        <v>0</v>
      </c>
      <c r="U101" s="196">
        <f>+Demanda!U24</f>
        <v>0</v>
      </c>
      <c r="V101" s="196">
        <f>+Demanda!V24</f>
        <v>0</v>
      </c>
      <c r="W101" s="196">
        <f>+Demanda!W24</f>
        <v>0</v>
      </c>
      <c r="X101" s="196">
        <f>+Demanda!X24</f>
        <v>0</v>
      </c>
      <c r="Y101" s="196">
        <f>+Demanda!Y24</f>
        <v>0</v>
      </c>
      <c r="Z101" s="196">
        <f>+Demanda!Z24</f>
        <v>0</v>
      </c>
      <c r="AA101" s="196">
        <f>+Demanda!AA24</f>
        <v>0</v>
      </c>
      <c r="AB101" s="196">
        <f>+Demanda!AB24</f>
        <v>0</v>
      </c>
      <c r="AC101" s="196">
        <f>+Demanda!AC24</f>
        <v>0</v>
      </c>
      <c r="AD101" s="196">
        <f>+Demanda!AD24</f>
        <v>0</v>
      </c>
      <c r="AE101" s="196">
        <f>+Demanda!AE24</f>
        <v>0</v>
      </c>
      <c r="AF101" s="196">
        <f>+Demanda!AF24</f>
        <v>0</v>
      </c>
      <c r="AG101" s="196">
        <f>+Demanda!AG24</f>
        <v>0</v>
      </c>
      <c r="AH101" s="196">
        <f>+Demanda!AH24</f>
        <v>0</v>
      </c>
      <c r="AI101" s="196">
        <f>+Demanda!AI24</f>
        <v>0</v>
      </c>
    </row>
    <row r="102" spans="3:35">
      <c r="C102" t="s">
        <v>221</v>
      </c>
      <c r="D102" s="242"/>
      <c r="E102" s="196">
        <f>+Demanda!E31</f>
        <v>0</v>
      </c>
      <c r="F102" s="196">
        <f>+Demanda!F31</f>
        <v>91216.532129538245</v>
      </c>
      <c r="G102" s="196">
        <f>+Demanda!G31</f>
        <v>186811.45780129431</v>
      </c>
      <c r="H102" s="196">
        <f>+Demanda!H31</f>
        <v>286942.3991827881</v>
      </c>
      <c r="I102" s="196">
        <f>+Demanda!I31</f>
        <v>391389.43248532293</v>
      </c>
      <c r="J102" s="196">
        <f>+Demanda!J31</f>
        <v>500000</v>
      </c>
      <c r="K102" s="196">
        <f>+Demanda!K31</f>
        <v>511000</v>
      </c>
      <c r="L102" s="196">
        <f>+Demanda!L31</f>
        <v>521730.99999999994</v>
      </c>
      <c r="M102" s="196">
        <f>+Demanda!M31</f>
        <v>532687.35099999991</v>
      </c>
      <c r="N102" s="196">
        <f>+Demanda!N31</f>
        <v>543341.09801999992</v>
      </c>
      <c r="O102" s="196">
        <f>+Demanda!O31</f>
        <v>553664.57888237992</v>
      </c>
      <c r="P102" s="196">
        <f>+Demanda!P31</f>
        <v>563630.54130226281</v>
      </c>
      <c r="Q102" s="196">
        <f>+Demanda!Q31</f>
        <v>573212.26050440117</v>
      </c>
      <c r="R102" s="196">
        <f>+Demanda!R31</f>
        <v>582383.65667247155</v>
      </c>
      <c r="S102" s="196">
        <f>+Demanda!S31</f>
        <v>591701.79517923109</v>
      </c>
      <c r="T102" s="196">
        <f>+Demanda!T31</f>
        <v>600577.32210691948</v>
      </c>
      <c r="U102" s="196">
        <f>+Demanda!U31</f>
        <v>609585.98193852324</v>
      </c>
      <c r="V102" s="196">
        <f>+Demanda!V31</f>
        <v>618729.77166760108</v>
      </c>
      <c r="W102" s="196">
        <f>+Demanda!W31</f>
        <v>628010.718242615</v>
      </c>
      <c r="X102" s="196">
        <f>+Demanda!X31</f>
        <v>637430.87901625421</v>
      </c>
      <c r="Y102" s="196">
        <f>+Demanda!Y31</f>
        <v>646992.34220149799</v>
      </c>
      <c r="Z102" s="196">
        <f>+Demanda!Z31</f>
        <v>656697.22733452043</v>
      </c>
      <c r="AA102" s="196">
        <f>+Demanda!AA31</f>
        <v>666547.6857445382</v>
      </c>
      <c r="AB102" s="196">
        <f>+Demanda!AB31</f>
        <v>676545.90103070624</v>
      </c>
      <c r="AC102" s="196">
        <f>+Demanda!AC31</f>
        <v>686694.08954616683</v>
      </c>
      <c r="AD102" s="196">
        <f>+Demanda!AD31</f>
        <v>696994.50088935927</v>
      </c>
      <c r="AE102" s="196">
        <f>+Demanda!AE31</f>
        <v>707449.41840269964</v>
      </c>
      <c r="AF102" s="196">
        <f>+Demanda!AF31</f>
        <v>718061.15967874008</v>
      </c>
      <c r="AG102" s="196">
        <f>+Demanda!AG31</f>
        <v>728832.0770739211</v>
      </c>
      <c r="AH102" s="196">
        <f>+Demanda!AH31</f>
        <v>739764.55823002988</v>
      </c>
      <c r="AI102" s="196">
        <f>+Demanda!AI31</f>
        <v>750861.02660348022</v>
      </c>
    </row>
    <row r="103" spans="3:35">
      <c r="D103" s="242"/>
    </row>
    <row r="105" spans="3:35">
      <c r="C105" s="1" t="s">
        <v>197</v>
      </c>
    </row>
    <row r="106" spans="3:35">
      <c r="C106" s="182" t="s">
        <v>198</v>
      </c>
      <c r="D106" s="248">
        <f>+Inputs!D41</f>
        <v>0.6</v>
      </c>
    </row>
    <row r="107" spans="3:35">
      <c r="C107" s="182" t="s">
        <v>199</v>
      </c>
      <c r="D107" s="248">
        <f>+Inputs!D42</f>
        <v>0.15</v>
      </c>
    </row>
    <row r="108" spans="3:35">
      <c r="C108" s="182" t="s">
        <v>200</v>
      </c>
      <c r="D108" s="248">
        <f>+Inputs!D43</f>
        <v>0.25</v>
      </c>
    </row>
    <row r="111" spans="3:35">
      <c r="C111" s="20" t="s">
        <v>210</v>
      </c>
      <c r="D111" s="1"/>
    </row>
    <row r="113" spans="3:35">
      <c r="D113" s="8"/>
      <c r="E113" s="2">
        <v>0</v>
      </c>
      <c r="F113" s="2">
        <v>1</v>
      </c>
      <c r="G113" s="2">
        <v>2</v>
      </c>
      <c r="H113" s="2">
        <v>3</v>
      </c>
      <c r="I113" s="2">
        <v>4</v>
      </c>
      <c r="J113" s="2">
        <v>5</v>
      </c>
      <c r="K113" s="2">
        <v>6</v>
      </c>
      <c r="L113" s="2">
        <v>7</v>
      </c>
      <c r="M113" s="2">
        <v>8</v>
      </c>
      <c r="N113" s="2">
        <v>9</v>
      </c>
      <c r="O113" s="2">
        <v>10</v>
      </c>
      <c r="P113" s="2">
        <v>11</v>
      </c>
      <c r="Q113" s="2">
        <v>12</v>
      </c>
      <c r="R113" s="2">
        <v>13</v>
      </c>
      <c r="S113" s="2">
        <v>14</v>
      </c>
      <c r="T113" s="2">
        <v>15</v>
      </c>
      <c r="U113" s="2">
        <v>16</v>
      </c>
      <c r="V113" s="2">
        <v>17</v>
      </c>
      <c r="W113" s="2">
        <v>18</v>
      </c>
      <c r="X113" s="2">
        <v>19</v>
      </c>
      <c r="Y113" s="2">
        <v>20</v>
      </c>
      <c r="Z113" s="2">
        <v>21</v>
      </c>
      <c r="AA113" s="2">
        <v>22</v>
      </c>
      <c r="AB113" s="2">
        <v>23</v>
      </c>
      <c r="AC113" s="2">
        <v>24</v>
      </c>
      <c r="AD113" s="2">
        <v>25</v>
      </c>
      <c r="AE113" s="2">
        <v>26</v>
      </c>
      <c r="AF113" s="2">
        <v>27</v>
      </c>
      <c r="AG113" s="2">
        <v>28</v>
      </c>
      <c r="AH113" s="2">
        <v>29</v>
      </c>
      <c r="AI113" s="2">
        <v>30</v>
      </c>
    </row>
    <row r="114" spans="3:35">
      <c r="C114" s="214" t="s">
        <v>223</v>
      </c>
      <c r="E114" s="215">
        <f>+E96*E101</f>
        <v>0</v>
      </c>
      <c r="F114" s="215">
        <f t="shared" ref="F114:AI114" si="36">+F96*F101</f>
        <v>0</v>
      </c>
      <c r="G114" s="215">
        <f t="shared" si="36"/>
        <v>0</v>
      </c>
      <c r="H114" s="215">
        <f t="shared" si="36"/>
        <v>0</v>
      </c>
      <c r="I114" s="215">
        <f t="shared" si="36"/>
        <v>0</v>
      </c>
      <c r="J114" s="215">
        <f t="shared" si="36"/>
        <v>0</v>
      </c>
      <c r="K114" s="215">
        <f t="shared" si="36"/>
        <v>0</v>
      </c>
      <c r="L114" s="215">
        <f t="shared" si="36"/>
        <v>0</v>
      </c>
      <c r="M114" s="215">
        <f t="shared" si="36"/>
        <v>0</v>
      </c>
      <c r="N114" s="215">
        <f t="shared" si="36"/>
        <v>0</v>
      </c>
      <c r="O114" s="215">
        <f t="shared" si="36"/>
        <v>0</v>
      </c>
      <c r="P114" s="215">
        <f t="shared" si="36"/>
        <v>0</v>
      </c>
      <c r="Q114" s="215">
        <f t="shared" si="36"/>
        <v>0</v>
      </c>
      <c r="R114" s="215">
        <f t="shared" si="36"/>
        <v>0</v>
      </c>
      <c r="S114" s="215">
        <f t="shared" si="36"/>
        <v>0</v>
      </c>
      <c r="T114" s="215">
        <f t="shared" si="36"/>
        <v>0</v>
      </c>
      <c r="U114" s="215">
        <f t="shared" si="36"/>
        <v>0</v>
      </c>
      <c r="V114" s="215">
        <f t="shared" si="36"/>
        <v>0</v>
      </c>
      <c r="W114" s="215">
        <f t="shared" si="36"/>
        <v>0</v>
      </c>
      <c r="X114" s="215">
        <f t="shared" si="36"/>
        <v>0</v>
      </c>
      <c r="Y114" s="215">
        <f t="shared" si="36"/>
        <v>0</v>
      </c>
      <c r="Z114" s="215">
        <f t="shared" si="36"/>
        <v>0</v>
      </c>
      <c r="AA114" s="215">
        <f t="shared" si="36"/>
        <v>0</v>
      </c>
      <c r="AB114" s="215">
        <f t="shared" si="36"/>
        <v>0</v>
      </c>
      <c r="AC114" s="215">
        <f t="shared" si="36"/>
        <v>0</v>
      </c>
      <c r="AD114" s="215">
        <f t="shared" si="36"/>
        <v>0</v>
      </c>
      <c r="AE114" s="215">
        <f t="shared" si="36"/>
        <v>0</v>
      </c>
      <c r="AF114" s="215">
        <f t="shared" si="36"/>
        <v>0</v>
      </c>
      <c r="AG114" s="215">
        <f t="shared" si="36"/>
        <v>0</v>
      </c>
      <c r="AH114" s="215">
        <f t="shared" si="36"/>
        <v>0</v>
      </c>
      <c r="AI114" s="215">
        <f t="shared" si="36"/>
        <v>0</v>
      </c>
    </row>
    <row r="115" spans="3:35">
      <c r="C115" s="210" t="s">
        <v>198</v>
      </c>
      <c r="D115" s="216">
        <f>+D106</f>
        <v>0.6</v>
      </c>
      <c r="E115" s="217">
        <f>+E$114*$D115</f>
        <v>0</v>
      </c>
      <c r="F115" s="217">
        <f t="shared" ref="F115:AI117" si="37">+F$114*$D115</f>
        <v>0</v>
      </c>
      <c r="G115" s="217">
        <f t="shared" si="37"/>
        <v>0</v>
      </c>
      <c r="H115" s="217">
        <f t="shared" si="37"/>
        <v>0</v>
      </c>
      <c r="I115" s="217">
        <f t="shared" si="37"/>
        <v>0</v>
      </c>
      <c r="J115" s="217">
        <f t="shared" si="37"/>
        <v>0</v>
      </c>
      <c r="K115" s="217">
        <f t="shared" si="37"/>
        <v>0</v>
      </c>
      <c r="L115" s="217">
        <f t="shared" si="37"/>
        <v>0</v>
      </c>
      <c r="M115" s="217">
        <f t="shared" si="37"/>
        <v>0</v>
      </c>
      <c r="N115" s="217">
        <f t="shared" si="37"/>
        <v>0</v>
      </c>
      <c r="O115" s="217">
        <f t="shared" si="37"/>
        <v>0</v>
      </c>
      <c r="P115" s="217">
        <f t="shared" si="37"/>
        <v>0</v>
      </c>
      <c r="Q115" s="217">
        <f t="shared" si="37"/>
        <v>0</v>
      </c>
      <c r="R115" s="217">
        <f t="shared" si="37"/>
        <v>0</v>
      </c>
      <c r="S115" s="217">
        <f t="shared" si="37"/>
        <v>0</v>
      </c>
      <c r="T115" s="217">
        <f t="shared" si="37"/>
        <v>0</v>
      </c>
      <c r="U115" s="217">
        <f t="shared" si="37"/>
        <v>0</v>
      </c>
      <c r="V115" s="217">
        <f t="shared" si="37"/>
        <v>0</v>
      </c>
      <c r="W115" s="217">
        <f t="shared" si="37"/>
        <v>0</v>
      </c>
      <c r="X115" s="217">
        <f t="shared" si="37"/>
        <v>0</v>
      </c>
      <c r="Y115" s="217">
        <f t="shared" si="37"/>
        <v>0</v>
      </c>
      <c r="Z115" s="217">
        <f t="shared" si="37"/>
        <v>0</v>
      </c>
      <c r="AA115" s="217">
        <f t="shared" si="37"/>
        <v>0</v>
      </c>
      <c r="AB115" s="217">
        <f t="shared" si="37"/>
        <v>0</v>
      </c>
      <c r="AC115" s="217">
        <f t="shared" si="37"/>
        <v>0</v>
      </c>
      <c r="AD115" s="217">
        <f t="shared" si="37"/>
        <v>0</v>
      </c>
      <c r="AE115" s="217">
        <f t="shared" si="37"/>
        <v>0</v>
      </c>
      <c r="AF115" s="217">
        <f t="shared" si="37"/>
        <v>0</v>
      </c>
      <c r="AG115" s="217">
        <f t="shared" si="37"/>
        <v>0</v>
      </c>
      <c r="AH115" s="217">
        <f t="shared" si="37"/>
        <v>0</v>
      </c>
      <c r="AI115" s="217">
        <f t="shared" si="37"/>
        <v>0</v>
      </c>
    </row>
    <row r="116" spans="3:35">
      <c r="C116" s="210" t="s">
        <v>199</v>
      </c>
      <c r="D116" s="216">
        <f t="shared" ref="D116:D117" si="38">+D107</f>
        <v>0.15</v>
      </c>
      <c r="E116" s="217">
        <f t="shared" ref="E116:T117" si="39">+E$114*$D116</f>
        <v>0</v>
      </c>
      <c r="F116" s="217">
        <f t="shared" si="39"/>
        <v>0</v>
      </c>
      <c r="G116" s="217">
        <f t="shared" si="39"/>
        <v>0</v>
      </c>
      <c r="H116" s="217">
        <f t="shared" si="39"/>
        <v>0</v>
      </c>
      <c r="I116" s="217">
        <f t="shared" si="39"/>
        <v>0</v>
      </c>
      <c r="J116" s="217">
        <f t="shared" si="39"/>
        <v>0</v>
      </c>
      <c r="K116" s="217">
        <f t="shared" si="39"/>
        <v>0</v>
      </c>
      <c r="L116" s="217">
        <f t="shared" si="39"/>
        <v>0</v>
      </c>
      <c r="M116" s="217">
        <f t="shared" si="39"/>
        <v>0</v>
      </c>
      <c r="N116" s="217">
        <f t="shared" si="39"/>
        <v>0</v>
      </c>
      <c r="O116" s="217">
        <f t="shared" si="39"/>
        <v>0</v>
      </c>
      <c r="P116" s="217">
        <f t="shared" si="39"/>
        <v>0</v>
      </c>
      <c r="Q116" s="217">
        <f t="shared" si="39"/>
        <v>0</v>
      </c>
      <c r="R116" s="217">
        <f t="shared" si="39"/>
        <v>0</v>
      </c>
      <c r="S116" s="217">
        <f t="shared" si="39"/>
        <v>0</v>
      </c>
      <c r="T116" s="217">
        <f t="shared" si="39"/>
        <v>0</v>
      </c>
      <c r="U116" s="217">
        <f t="shared" si="37"/>
        <v>0</v>
      </c>
      <c r="V116" s="217">
        <f t="shared" si="37"/>
        <v>0</v>
      </c>
      <c r="W116" s="217">
        <f t="shared" si="37"/>
        <v>0</v>
      </c>
      <c r="X116" s="217">
        <f t="shared" si="37"/>
        <v>0</v>
      </c>
      <c r="Y116" s="217">
        <f t="shared" si="37"/>
        <v>0</v>
      </c>
      <c r="Z116" s="217">
        <f t="shared" si="37"/>
        <v>0</v>
      </c>
      <c r="AA116" s="217">
        <f t="shared" si="37"/>
        <v>0</v>
      </c>
      <c r="AB116" s="217">
        <f t="shared" si="37"/>
        <v>0</v>
      </c>
      <c r="AC116" s="217">
        <f t="shared" si="37"/>
        <v>0</v>
      </c>
      <c r="AD116" s="217">
        <f t="shared" si="37"/>
        <v>0</v>
      </c>
      <c r="AE116" s="217">
        <f t="shared" si="37"/>
        <v>0</v>
      </c>
      <c r="AF116" s="217">
        <f t="shared" si="37"/>
        <v>0</v>
      </c>
      <c r="AG116" s="217">
        <f t="shared" si="37"/>
        <v>0</v>
      </c>
      <c r="AH116" s="217">
        <f t="shared" si="37"/>
        <v>0</v>
      </c>
      <c r="AI116" s="217">
        <f t="shared" si="37"/>
        <v>0</v>
      </c>
    </row>
    <row r="117" spans="3:35">
      <c r="C117" s="210" t="s">
        <v>200</v>
      </c>
      <c r="D117" s="216">
        <f t="shared" si="38"/>
        <v>0.25</v>
      </c>
      <c r="E117" s="217">
        <f t="shared" si="39"/>
        <v>0</v>
      </c>
      <c r="F117" s="217">
        <f t="shared" si="37"/>
        <v>0</v>
      </c>
      <c r="G117" s="217">
        <f t="shared" si="37"/>
        <v>0</v>
      </c>
      <c r="H117" s="217">
        <f t="shared" si="37"/>
        <v>0</v>
      </c>
      <c r="I117" s="217">
        <f t="shared" si="37"/>
        <v>0</v>
      </c>
      <c r="J117" s="217">
        <f t="shared" si="37"/>
        <v>0</v>
      </c>
      <c r="K117" s="217">
        <f t="shared" si="37"/>
        <v>0</v>
      </c>
      <c r="L117" s="217">
        <f t="shared" si="37"/>
        <v>0</v>
      </c>
      <c r="M117" s="217">
        <f t="shared" si="37"/>
        <v>0</v>
      </c>
      <c r="N117" s="217">
        <f t="shared" si="37"/>
        <v>0</v>
      </c>
      <c r="O117" s="217">
        <f t="shared" si="37"/>
        <v>0</v>
      </c>
      <c r="P117" s="217">
        <f t="shared" si="37"/>
        <v>0</v>
      </c>
      <c r="Q117" s="217">
        <f t="shared" si="37"/>
        <v>0</v>
      </c>
      <c r="R117" s="217">
        <f t="shared" si="37"/>
        <v>0</v>
      </c>
      <c r="S117" s="217">
        <f t="shared" si="37"/>
        <v>0</v>
      </c>
      <c r="T117" s="217">
        <f t="shared" si="37"/>
        <v>0</v>
      </c>
      <c r="U117" s="217">
        <f t="shared" si="37"/>
        <v>0</v>
      </c>
      <c r="V117" s="217">
        <f t="shared" si="37"/>
        <v>0</v>
      </c>
      <c r="W117" s="217">
        <f t="shared" si="37"/>
        <v>0</v>
      </c>
      <c r="X117" s="217">
        <f t="shared" si="37"/>
        <v>0</v>
      </c>
      <c r="Y117" s="217">
        <f t="shared" si="37"/>
        <v>0</v>
      </c>
      <c r="Z117" s="217">
        <f t="shared" si="37"/>
        <v>0</v>
      </c>
      <c r="AA117" s="217">
        <f t="shared" si="37"/>
        <v>0</v>
      </c>
      <c r="AB117" s="217">
        <f t="shared" si="37"/>
        <v>0</v>
      </c>
      <c r="AC117" s="217">
        <f t="shared" si="37"/>
        <v>0</v>
      </c>
      <c r="AD117" s="217">
        <f t="shared" si="37"/>
        <v>0</v>
      </c>
      <c r="AE117" s="217">
        <f t="shared" si="37"/>
        <v>0</v>
      </c>
      <c r="AF117" s="217">
        <f t="shared" si="37"/>
        <v>0</v>
      </c>
      <c r="AG117" s="217">
        <f t="shared" si="37"/>
        <v>0</v>
      </c>
      <c r="AH117" s="217">
        <f t="shared" si="37"/>
        <v>0</v>
      </c>
      <c r="AI117" s="217">
        <f t="shared" si="37"/>
        <v>0</v>
      </c>
    </row>
    <row r="120" spans="3:35">
      <c r="C120" s="20" t="s">
        <v>212</v>
      </c>
      <c r="D120" s="1"/>
    </row>
    <row r="122" spans="3:35">
      <c r="D122" s="8"/>
      <c r="E122" s="2">
        <v>0</v>
      </c>
      <c r="F122" s="2">
        <v>1</v>
      </c>
      <c r="G122" s="2">
        <v>2</v>
      </c>
      <c r="H122" s="2">
        <v>3</v>
      </c>
      <c r="I122" s="2">
        <v>4</v>
      </c>
      <c r="J122" s="2">
        <v>5</v>
      </c>
      <c r="K122" s="2">
        <v>6</v>
      </c>
      <c r="L122" s="2">
        <v>7</v>
      </c>
      <c r="M122" s="2">
        <v>8</v>
      </c>
      <c r="N122" s="2">
        <v>9</v>
      </c>
      <c r="O122" s="2">
        <v>10</v>
      </c>
      <c r="P122" s="2">
        <v>11</v>
      </c>
      <c r="Q122" s="2">
        <v>12</v>
      </c>
      <c r="R122" s="2">
        <v>13</v>
      </c>
      <c r="S122" s="2">
        <v>14</v>
      </c>
      <c r="T122" s="2">
        <v>15</v>
      </c>
      <c r="U122" s="2">
        <v>16</v>
      </c>
      <c r="V122" s="2">
        <v>17</v>
      </c>
      <c r="W122" s="2">
        <v>18</v>
      </c>
      <c r="X122" s="2">
        <v>19</v>
      </c>
      <c r="Y122" s="2">
        <v>20</v>
      </c>
      <c r="Z122" s="2">
        <v>21</v>
      </c>
      <c r="AA122" s="2">
        <v>22</v>
      </c>
      <c r="AB122" s="2">
        <v>23</v>
      </c>
      <c r="AC122" s="2">
        <v>24</v>
      </c>
      <c r="AD122" s="2">
        <v>25</v>
      </c>
      <c r="AE122" s="2">
        <v>26</v>
      </c>
      <c r="AF122" s="2">
        <v>27</v>
      </c>
      <c r="AG122" s="2">
        <v>28</v>
      </c>
      <c r="AH122" s="2">
        <v>29</v>
      </c>
      <c r="AI122" s="2">
        <v>30</v>
      </c>
    </row>
    <row r="123" spans="3:35">
      <c r="C123" s="214" t="s">
        <v>223</v>
      </c>
      <c r="E123" s="215">
        <f>+E97*E102</f>
        <v>0</v>
      </c>
      <c r="F123" s="215">
        <f t="shared" ref="F123:AI123" si="40">+F97*F102</f>
        <v>184987.12715870357</v>
      </c>
      <c r="G123" s="215">
        <f>+G97*G102</f>
        <v>383778.73369449814</v>
      </c>
      <c r="H123" s="215">
        <f t="shared" si="40"/>
        <v>596557.94457420614</v>
      </c>
      <c r="I123" s="215">
        <f t="shared" si="40"/>
        <v>822655.79179960839</v>
      </c>
      <c r="J123" s="215">
        <f t="shared" si="40"/>
        <v>1061452.2017642397</v>
      </c>
      <c r="K123" s="215">
        <f t="shared" si="40"/>
        <v>1095652.1917050832</v>
      </c>
      <c r="L123" s="215">
        <f t="shared" si="40"/>
        <v>1129847.4966081989</v>
      </c>
      <c r="M123" s="215">
        <f t="shared" si="40"/>
        <v>1165110.0369773407</v>
      </c>
      <c r="N123" s="215">
        <f t="shared" si="40"/>
        <v>1200296.3600940565</v>
      </c>
      <c r="O123" s="215">
        <f t="shared" si="40"/>
        <v>1235333.010845202</v>
      </c>
      <c r="P123" s="215">
        <f t="shared" si="40"/>
        <v>1270144.6950908198</v>
      </c>
      <c r="Q123" s="215">
        <f t="shared" si="40"/>
        <v>1304654.5264564371</v>
      </c>
      <c r="R123" s="215">
        <f t="shared" si="40"/>
        <v>1338784.2888685374</v>
      </c>
      <c r="S123" s="215">
        <f t="shared" si="40"/>
        <v>1373806.8858653381</v>
      </c>
      <c r="T123" s="215">
        <f t="shared" si="40"/>
        <v>1408358.1290448513</v>
      </c>
      <c r="U123" s="215">
        <f t="shared" si="40"/>
        <v>1443778.335990329</v>
      </c>
      <c r="V123" s="215">
        <f t="shared" si="40"/>
        <v>1480089.3611404859</v>
      </c>
      <c r="W123" s="215">
        <f t="shared" si="40"/>
        <v>1517313.608573169</v>
      </c>
      <c r="X123" s="215">
        <f t="shared" si="40"/>
        <v>1555474.0458287841</v>
      </c>
      <c r="Y123" s="215">
        <f t="shared" si="40"/>
        <v>1594594.2180813781</v>
      </c>
      <c r="Z123" s="215">
        <f t="shared" si="40"/>
        <v>1634698.2626661249</v>
      </c>
      <c r="AA123" s="215">
        <f t="shared" si="40"/>
        <v>1675810.9239721778</v>
      </c>
      <c r="AB123" s="215">
        <f t="shared" si="40"/>
        <v>1717957.568710078</v>
      </c>
      <c r="AC123" s="215">
        <f t="shared" si="40"/>
        <v>1761164.2015631364</v>
      </c>
      <c r="AD123" s="215">
        <f t="shared" si="40"/>
        <v>1805457.4812324494</v>
      </c>
      <c r="AE123" s="215">
        <f t="shared" si="40"/>
        <v>1850864.7368854452</v>
      </c>
      <c r="AF123" s="215">
        <f t="shared" si="40"/>
        <v>1897413.9850181141</v>
      </c>
      <c r="AG123" s="215">
        <f t="shared" si="40"/>
        <v>1945133.9467413197</v>
      </c>
      <c r="AH123" s="215">
        <f t="shared" si="40"/>
        <v>1994054.0655018636</v>
      </c>
      <c r="AI123" s="215">
        <f t="shared" si="40"/>
        <v>2044204.5252492353</v>
      </c>
    </row>
    <row r="124" spans="3:35">
      <c r="C124" s="210" t="s">
        <v>198</v>
      </c>
      <c r="D124" s="216">
        <f>+D106</f>
        <v>0.6</v>
      </c>
      <c r="E124" s="217">
        <f>+E$123*$D124</f>
        <v>0</v>
      </c>
      <c r="F124" s="217">
        <f t="shared" ref="F124:AI126" si="41">+F$123*$D124</f>
        <v>110992.27629522214</v>
      </c>
      <c r="G124" s="217">
        <f t="shared" si="41"/>
        <v>230267.24021669888</v>
      </c>
      <c r="H124" s="217">
        <f t="shared" si="41"/>
        <v>357934.76674452366</v>
      </c>
      <c r="I124" s="217">
        <f t="shared" si="41"/>
        <v>493593.47507976502</v>
      </c>
      <c r="J124" s="217">
        <f t="shared" si="41"/>
        <v>636871.32105854375</v>
      </c>
      <c r="K124" s="217">
        <f t="shared" si="41"/>
        <v>657391.31502304995</v>
      </c>
      <c r="L124" s="217">
        <f t="shared" si="41"/>
        <v>677908.49796491931</v>
      </c>
      <c r="M124" s="217">
        <f t="shared" si="41"/>
        <v>699066.02218640444</v>
      </c>
      <c r="N124" s="217">
        <f t="shared" si="41"/>
        <v>720177.81605643383</v>
      </c>
      <c r="O124" s="217">
        <f t="shared" si="41"/>
        <v>741199.80650712119</v>
      </c>
      <c r="P124" s="217">
        <f t="shared" si="41"/>
        <v>762086.81705449184</v>
      </c>
      <c r="Q124" s="217">
        <f t="shared" si="41"/>
        <v>782792.71587386227</v>
      </c>
      <c r="R124" s="217">
        <f t="shared" si="41"/>
        <v>803270.57332112244</v>
      </c>
      <c r="S124" s="217">
        <f t="shared" si="41"/>
        <v>824284.13151920284</v>
      </c>
      <c r="T124" s="217">
        <f t="shared" si="41"/>
        <v>845014.8774269108</v>
      </c>
      <c r="U124" s="217">
        <f t="shared" si="41"/>
        <v>866267.00159419735</v>
      </c>
      <c r="V124" s="217">
        <f t="shared" si="41"/>
        <v>888053.61668429151</v>
      </c>
      <c r="W124" s="217">
        <f t="shared" si="41"/>
        <v>910388.16514390137</v>
      </c>
      <c r="X124" s="217">
        <f t="shared" si="41"/>
        <v>933284.4274972704</v>
      </c>
      <c r="Y124" s="217">
        <f t="shared" si="41"/>
        <v>956756.53084882686</v>
      </c>
      <c r="Z124" s="217">
        <f t="shared" si="41"/>
        <v>980818.95759967482</v>
      </c>
      <c r="AA124" s="217">
        <f t="shared" si="41"/>
        <v>1005486.5543833066</v>
      </c>
      <c r="AB124" s="217">
        <f t="shared" si="41"/>
        <v>1030774.5412260467</v>
      </c>
      <c r="AC124" s="217">
        <f t="shared" si="41"/>
        <v>1056698.5209378819</v>
      </c>
      <c r="AD124" s="217">
        <f t="shared" si="41"/>
        <v>1083274.4887394696</v>
      </c>
      <c r="AE124" s="217">
        <f t="shared" si="41"/>
        <v>1110518.8421312671</v>
      </c>
      <c r="AF124" s="217">
        <f t="shared" si="41"/>
        <v>1138448.3910108684</v>
      </c>
      <c r="AG124" s="217">
        <f t="shared" si="41"/>
        <v>1167080.3680447917</v>
      </c>
      <c r="AH124" s="217">
        <f t="shared" si="41"/>
        <v>1196432.439301118</v>
      </c>
      <c r="AI124" s="217">
        <f t="shared" si="41"/>
        <v>1226522.7151495412</v>
      </c>
    </row>
    <row r="125" spans="3:35">
      <c r="C125" s="210" t="s">
        <v>199</v>
      </c>
      <c r="D125" s="216">
        <f t="shared" ref="D125:D126" si="42">+D107</f>
        <v>0.15</v>
      </c>
      <c r="E125" s="217">
        <f t="shared" ref="E125:T126" si="43">+E$123*$D125</f>
        <v>0</v>
      </c>
      <c r="F125" s="217">
        <f t="shared" si="43"/>
        <v>27748.069073805535</v>
      </c>
      <c r="G125" s="217">
        <f t="shared" si="43"/>
        <v>57566.810054174719</v>
      </c>
      <c r="H125" s="217">
        <f t="shared" si="43"/>
        <v>89483.691686130915</v>
      </c>
      <c r="I125" s="217">
        <f t="shared" si="43"/>
        <v>123398.36876994125</v>
      </c>
      <c r="J125" s="217">
        <f t="shared" si="43"/>
        <v>159217.83026463594</v>
      </c>
      <c r="K125" s="217">
        <f t="shared" si="43"/>
        <v>164347.82875576249</v>
      </c>
      <c r="L125" s="217">
        <f t="shared" si="43"/>
        <v>169477.12449122983</v>
      </c>
      <c r="M125" s="217">
        <f t="shared" si="43"/>
        <v>174766.50554660111</v>
      </c>
      <c r="N125" s="217">
        <f t="shared" si="43"/>
        <v>180044.45401410846</v>
      </c>
      <c r="O125" s="217">
        <f t="shared" si="43"/>
        <v>185299.9516267803</v>
      </c>
      <c r="P125" s="217">
        <f t="shared" si="43"/>
        <v>190521.70426362296</v>
      </c>
      <c r="Q125" s="217">
        <f t="shared" si="43"/>
        <v>195698.17896846557</v>
      </c>
      <c r="R125" s="217">
        <f t="shared" si="43"/>
        <v>200817.64333028061</v>
      </c>
      <c r="S125" s="217">
        <f t="shared" si="43"/>
        <v>206071.03287980071</v>
      </c>
      <c r="T125" s="217">
        <f t="shared" si="43"/>
        <v>211253.7193567277</v>
      </c>
      <c r="U125" s="217">
        <f t="shared" si="41"/>
        <v>216566.75039854934</v>
      </c>
      <c r="V125" s="217">
        <f t="shared" si="41"/>
        <v>222013.40417107288</v>
      </c>
      <c r="W125" s="217">
        <f t="shared" si="41"/>
        <v>227597.04128597534</v>
      </c>
      <c r="X125" s="217">
        <f t="shared" si="41"/>
        <v>233321.1068743176</v>
      </c>
      <c r="Y125" s="217">
        <f t="shared" si="41"/>
        <v>239189.13271220672</v>
      </c>
      <c r="Z125" s="217">
        <f t="shared" si="41"/>
        <v>245204.7393999187</v>
      </c>
      <c r="AA125" s="217">
        <f t="shared" si="41"/>
        <v>251371.63859582666</v>
      </c>
      <c r="AB125" s="217">
        <f t="shared" si="41"/>
        <v>257693.63530651169</v>
      </c>
      <c r="AC125" s="217">
        <f t="shared" si="41"/>
        <v>264174.63023447047</v>
      </c>
      <c r="AD125" s="217">
        <f t="shared" si="41"/>
        <v>270818.62218486739</v>
      </c>
      <c r="AE125" s="217">
        <f t="shared" si="41"/>
        <v>277629.71053281677</v>
      </c>
      <c r="AF125" s="217">
        <f t="shared" si="41"/>
        <v>284612.09775271709</v>
      </c>
      <c r="AG125" s="217">
        <f t="shared" si="41"/>
        <v>291770.09201119794</v>
      </c>
      <c r="AH125" s="217">
        <f t="shared" si="41"/>
        <v>299108.10982527951</v>
      </c>
      <c r="AI125" s="217">
        <f t="shared" si="41"/>
        <v>306630.67878738529</v>
      </c>
    </row>
    <row r="126" spans="3:35">
      <c r="C126" s="210" t="s">
        <v>200</v>
      </c>
      <c r="D126" s="216">
        <f t="shared" si="42"/>
        <v>0.25</v>
      </c>
      <c r="E126" s="217">
        <f t="shared" si="43"/>
        <v>0</v>
      </c>
      <c r="F126" s="217">
        <f t="shared" si="41"/>
        <v>46246.781789675893</v>
      </c>
      <c r="G126" s="217">
        <f t="shared" si="41"/>
        <v>95944.683423624534</v>
      </c>
      <c r="H126" s="217">
        <f t="shared" si="41"/>
        <v>149139.48614355153</v>
      </c>
      <c r="I126" s="217">
        <f t="shared" si="41"/>
        <v>205663.9479499021</v>
      </c>
      <c r="J126" s="217">
        <f t="shared" si="41"/>
        <v>265363.05044105992</v>
      </c>
      <c r="K126" s="217">
        <f t="shared" si="41"/>
        <v>273913.04792627081</v>
      </c>
      <c r="L126" s="217">
        <f t="shared" si="41"/>
        <v>282461.87415204971</v>
      </c>
      <c r="M126" s="217">
        <f t="shared" si="41"/>
        <v>291277.50924433518</v>
      </c>
      <c r="N126" s="217">
        <f t="shared" si="41"/>
        <v>300074.09002351412</v>
      </c>
      <c r="O126" s="217">
        <f t="shared" si="41"/>
        <v>308833.25271130051</v>
      </c>
      <c r="P126" s="217">
        <f t="shared" si="41"/>
        <v>317536.17377270496</v>
      </c>
      <c r="Q126" s="217">
        <f t="shared" si="41"/>
        <v>326163.63161410927</v>
      </c>
      <c r="R126" s="217">
        <f t="shared" si="41"/>
        <v>334696.07221713435</v>
      </c>
      <c r="S126" s="217">
        <f t="shared" si="41"/>
        <v>343451.72146633454</v>
      </c>
      <c r="T126" s="217">
        <f t="shared" si="41"/>
        <v>352089.53226121282</v>
      </c>
      <c r="U126" s="217">
        <f t="shared" si="41"/>
        <v>360944.58399758226</v>
      </c>
      <c r="V126" s="217">
        <f t="shared" si="41"/>
        <v>370022.34028512146</v>
      </c>
      <c r="W126" s="217">
        <f t="shared" si="41"/>
        <v>379328.40214329225</v>
      </c>
      <c r="X126" s="217">
        <f t="shared" si="41"/>
        <v>388868.51145719603</v>
      </c>
      <c r="Y126" s="217">
        <f t="shared" si="41"/>
        <v>398648.55452034454</v>
      </c>
      <c r="Z126" s="217">
        <f t="shared" si="41"/>
        <v>408674.56566653121</v>
      </c>
      <c r="AA126" s="217">
        <f t="shared" si="41"/>
        <v>418952.73099304445</v>
      </c>
      <c r="AB126" s="217">
        <f t="shared" si="41"/>
        <v>429489.3921775195</v>
      </c>
      <c r="AC126" s="217">
        <f t="shared" si="41"/>
        <v>440291.0503907841</v>
      </c>
      <c r="AD126" s="217">
        <f t="shared" si="41"/>
        <v>451364.37030811235</v>
      </c>
      <c r="AE126" s="217">
        <f t="shared" si="41"/>
        <v>462716.1842213613</v>
      </c>
      <c r="AF126" s="217">
        <f t="shared" si="41"/>
        <v>474353.49625452852</v>
      </c>
      <c r="AG126" s="217">
        <f t="shared" si="41"/>
        <v>486283.48668532993</v>
      </c>
      <c r="AH126" s="217">
        <f t="shared" si="41"/>
        <v>498513.5163754659</v>
      </c>
      <c r="AI126" s="217">
        <f t="shared" si="41"/>
        <v>511051.13131230883</v>
      </c>
    </row>
    <row r="129" spans="3:35">
      <c r="C129" s="20" t="s">
        <v>213</v>
      </c>
      <c r="D129" s="1"/>
    </row>
    <row r="131" spans="3:35">
      <c r="D131" s="8"/>
      <c r="E131" s="2">
        <v>0</v>
      </c>
      <c r="F131" s="2">
        <v>1</v>
      </c>
      <c r="G131" s="2">
        <v>2</v>
      </c>
      <c r="H131" s="2">
        <v>3</v>
      </c>
      <c r="I131" s="2">
        <v>4</v>
      </c>
      <c r="J131" s="2">
        <v>5</v>
      </c>
      <c r="K131" s="2">
        <v>6</v>
      </c>
      <c r="L131" s="2">
        <v>7</v>
      </c>
      <c r="M131" s="2">
        <v>8</v>
      </c>
      <c r="N131" s="2">
        <v>9</v>
      </c>
      <c r="O131" s="2">
        <v>10</v>
      </c>
      <c r="P131" s="2">
        <v>11</v>
      </c>
      <c r="Q131" s="2">
        <v>12</v>
      </c>
      <c r="R131" s="2">
        <v>13</v>
      </c>
      <c r="S131" s="2">
        <v>14</v>
      </c>
      <c r="T131" s="2">
        <v>15</v>
      </c>
      <c r="U131" s="2">
        <v>16</v>
      </c>
      <c r="V131" s="2">
        <v>17</v>
      </c>
      <c r="W131" s="2">
        <v>18</v>
      </c>
      <c r="X131" s="2">
        <v>19</v>
      </c>
      <c r="Y131" s="2">
        <v>20</v>
      </c>
      <c r="Z131" s="2">
        <v>21</v>
      </c>
      <c r="AA131" s="2">
        <v>22</v>
      </c>
      <c r="AB131" s="2">
        <v>23</v>
      </c>
      <c r="AC131" s="2">
        <v>24</v>
      </c>
      <c r="AD131" s="2">
        <v>25</v>
      </c>
      <c r="AE131" s="2">
        <v>26</v>
      </c>
      <c r="AF131" s="2">
        <v>27</v>
      </c>
      <c r="AG131" s="2">
        <v>28</v>
      </c>
      <c r="AH131" s="2">
        <v>29</v>
      </c>
      <c r="AI131" s="2">
        <v>30</v>
      </c>
    </row>
    <row r="132" spans="3:35">
      <c r="C132" s="214" t="s">
        <v>223</v>
      </c>
      <c r="E132" s="221">
        <f t="shared" ref="E132:AI135" si="44">+E123-E114</f>
        <v>0</v>
      </c>
      <c r="F132" s="221">
        <f t="shared" si="44"/>
        <v>184987.12715870357</v>
      </c>
      <c r="G132" s="221">
        <f t="shared" si="44"/>
        <v>383778.73369449814</v>
      </c>
      <c r="H132" s="221">
        <f t="shared" si="44"/>
        <v>596557.94457420614</v>
      </c>
      <c r="I132" s="221">
        <f t="shared" si="44"/>
        <v>822655.79179960839</v>
      </c>
      <c r="J132" s="221">
        <f t="shared" si="44"/>
        <v>1061452.2017642397</v>
      </c>
      <c r="K132" s="221">
        <f t="shared" si="44"/>
        <v>1095652.1917050832</v>
      </c>
      <c r="L132" s="221">
        <f t="shared" si="44"/>
        <v>1129847.4966081989</v>
      </c>
      <c r="M132" s="221">
        <f t="shared" si="44"/>
        <v>1165110.0369773407</v>
      </c>
      <c r="N132" s="221">
        <f t="shared" si="44"/>
        <v>1200296.3600940565</v>
      </c>
      <c r="O132" s="221">
        <f t="shared" si="44"/>
        <v>1235333.010845202</v>
      </c>
      <c r="P132" s="221">
        <f t="shared" si="44"/>
        <v>1270144.6950908198</v>
      </c>
      <c r="Q132" s="221">
        <f t="shared" si="44"/>
        <v>1304654.5264564371</v>
      </c>
      <c r="R132" s="221">
        <f t="shared" si="44"/>
        <v>1338784.2888685374</v>
      </c>
      <c r="S132" s="221">
        <f t="shared" si="44"/>
        <v>1373806.8858653381</v>
      </c>
      <c r="T132" s="221">
        <f t="shared" si="44"/>
        <v>1408358.1290448513</v>
      </c>
      <c r="U132" s="221">
        <f t="shared" si="44"/>
        <v>1443778.335990329</v>
      </c>
      <c r="V132" s="221">
        <f t="shared" si="44"/>
        <v>1480089.3611404859</v>
      </c>
      <c r="W132" s="221">
        <f t="shared" si="44"/>
        <v>1517313.608573169</v>
      </c>
      <c r="X132" s="221">
        <f t="shared" si="44"/>
        <v>1555474.0458287841</v>
      </c>
      <c r="Y132" s="221">
        <f t="shared" si="44"/>
        <v>1594594.2180813781</v>
      </c>
      <c r="Z132" s="221">
        <f t="shared" si="44"/>
        <v>1634698.2626661249</v>
      </c>
      <c r="AA132" s="221">
        <f t="shared" si="44"/>
        <v>1675810.9239721778</v>
      </c>
      <c r="AB132" s="221">
        <f t="shared" si="44"/>
        <v>1717957.568710078</v>
      </c>
      <c r="AC132" s="221">
        <f t="shared" si="44"/>
        <v>1761164.2015631364</v>
      </c>
      <c r="AD132" s="221">
        <f t="shared" si="44"/>
        <v>1805457.4812324494</v>
      </c>
      <c r="AE132" s="221">
        <f t="shared" si="44"/>
        <v>1850864.7368854452</v>
      </c>
      <c r="AF132" s="221">
        <f t="shared" si="44"/>
        <v>1897413.9850181141</v>
      </c>
      <c r="AG132" s="221">
        <f t="shared" si="44"/>
        <v>1945133.9467413197</v>
      </c>
      <c r="AH132" s="221">
        <f t="shared" si="44"/>
        <v>1994054.0655018636</v>
      </c>
      <c r="AI132" s="221">
        <f t="shared" si="44"/>
        <v>2044204.5252492353</v>
      </c>
    </row>
    <row r="133" spans="3:35">
      <c r="C133" s="210" t="s">
        <v>198</v>
      </c>
      <c r="D133" s="216">
        <f>+D106</f>
        <v>0.6</v>
      </c>
      <c r="E133" s="222">
        <f t="shared" si="44"/>
        <v>0</v>
      </c>
      <c r="F133" s="222">
        <f t="shared" si="44"/>
        <v>110992.27629522214</v>
      </c>
      <c r="G133" s="222">
        <f t="shared" si="44"/>
        <v>230267.24021669888</v>
      </c>
      <c r="H133" s="222">
        <f t="shared" si="44"/>
        <v>357934.76674452366</v>
      </c>
      <c r="I133" s="222">
        <f t="shared" si="44"/>
        <v>493593.47507976502</v>
      </c>
      <c r="J133" s="222">
        <f t="shared" si="44"/>
        <v>636871.32105854375</v>
      </c>
      <c r="K133" s="222">
        <f t="shared" si="44"/>
        <v>657391.31502304995</v>
      </c>
      <c r="L133" s="222">
        <f t="shared" si="44"/>
        <v>677908.49796491931</v>
      </c>
      <c r="M133" s="222">
        <f t="shared" si="44"/>
        <v>699066.02218640444</v>
      </c>
      <c r="N133" s="222">
        <f t="shared" si="44"/>
        <v>720177.81605643383</v>
      </c>
      <c r="O133" s="222">
        <f t="shared" si="44"/>
        <v>741199.80650712119</v>
      </c>
      <c r="P133" s="222">
        <f t="shared" si="44"/>
        <v>762086.81705449184</v>
      </c>
      <c r="Q133" s="222">
        <f t="shared" si="44"/>
        <v>782792.71587386227</v>
      </c>
      <c r="R133" s="222">
        <f t="shared" si="44"/>
        <v>803270.57332112244</v>
      </c>
      <c r="S133" s="222">
        <f t="shared" si="44"/>
        <v>824284.13151920284</v>
      </c>
      <c r="T133" s="222">
        <f t="shared" si="44"/>
        <v>845014.8774269108</v>
      </c>
      <c r="U133" s="222">
        <f t="shared" si="44"/>
        <v>866267.00159419735</v>
      </c>
      <c r="V133" s="222">
        <f t="shared" si="44"/>
        <v>888053.61668429151</v>
      </c>
      <c r="W133" s="222">
        <f t="shared" si="44"/>
        <v>910388.16514390137</v>
      </c>
      <c r="X133" s="222">
        <f t="shared" si="44"/>
        <v>933284.4274972704</v>
      </c>
      <c r="Y133" s="222">
        <f t="shared" si="44"/>
        <v>956756.53084882686</v>
      </c>
      <c r="Z133" s="222">
        <f t="shared" si="44"/>
        <v>980818.95759967482</v>
      </c>
      <c r="AA133" s="222">
        <f t="shared" si="44"/>
        <v>1005486.5543833066</v>
      </c>
      <c r="AB133" s="222">
        <f t="shared" si="44"/>
        <v>1030774.5412260467</v>
      </c>
      <c r="AC133" s="222">
        <f t="shared" si="44"/>
        <v>1056698.5209378819</v>
      </c>
      <c r="AD133" s="222">
        <f t="shared" si="44"/>
        <v>1083274.4887394696</v>
      </c>
      <c r="AE133" s="222">
        <f t="shared" si="44"/>
        <v>1110518.8421312671</v>
      </c>
      <c r="AF133" s="222">
        <f t="shared" si="44"/>
        <v>1138448.3910108684</v>
      </c>
      <c r="AG133" s="222">
        <f t="shared" si="44"/>
        <v>1167080.3680447917</v>
      </c>
      <c r="AH133" s="222">
        <f t="shared" si="44"/>
        <v>1196432.439301118</v>
      </c>
      <c r="AI133" s="222">
        <f t="shared" si="44"/>
        <v>1226522.7151495412</v>
      </c>
    </row>
    <row r="134" spans="3:35">
      <c r="C134" s="210" t="s">
        <v>199</v>
      </c>
      <c r="D134" s="216">
        <f t="shared" ref="D134:D135" si="45">+D107</f>
        <v>0.15</v>
      </c>
      <c r="E134" s="222">
        <f t="shared" si="44"/>
        <v>0</v>
      </c>
      <c r="F134" s="222">
        <f t="shared" si="44"/>
        <v>27748.069073805535</v>
      </c>
      <c r="G134" s="222">
        <f t="shared" si="44"/>
        <v>57566.810054174719</v>
      </c>
      <c r="H134" s="222">
        <f t="shared" si="44"/>
        <v>89483.691686130915</v>
      </c>
      <c r="I134" s="222">
        <f t="shared" si="44"/>
        <v>123398.36876994125</v>
      </c>
      <c r="J134" s="222">
        <f t="shared" si="44"/>
        <v>159217.83026463594</v>
      </c>
      <c r="K134" s="222">
        <f t="shared" si="44"/>
        <v>164347.82875576249</v>
      </c>
      <c r="L134" s="222">
        <f t="shared" si="44"/>
        <v>169477.12449122983</v>
      </c>
      <c r="M134" s="222">
        <f t="shared" si="44"/>
        <v>174766.50554660111</v>
      </c>
      <c r="N134" s="222">
        <f t="shared" si="44"/>
        <v>180044.45401410846</v>
      </c>
      <c r="O134" s="222">
        <f t="shared" si="44"/>
        <v>185299.9516267803</v>
      </c>
      <c r="P134" s="222">
        <f t="shared" si="44"/>
        <v>190521.70426362296</v>
      </c>
      <c r="Q134" s="222">
        <f t="shared" si="44"/>
        <v>195698.17896846557</v>
      </c>
      <c r="R134" s="222">
        <f t="shared" si="44"/>
        <v>200817.64333028061</v>
      </c>
      <c r="S134" s="222">
        <f t="shared" si="44"/>
        <v>206071.03287980071</v>
      </c>
      <c r="T134" s="222">
        <f t="shared" si="44"/>
        <v>211253.7193567277</v>
      </c>
      <c r="U134" s="222">
        <f t="shared" si="44"/>
        <v>216566.75039854934</v>
      </c>
      <c r="V134" s="222">
        <f t="shared" si="44"/>
        <v>222013.40417107288</v>
      </c>
      <c r="W134" s="222">
        <f t="shared" si="44"/>
        <v>227597.04128597534</v>
      </c>
      <c r="X134" s="222">
        <f t="shared" si="44"/>
        <v>233321.1068743176</v>
      </c>
      <c r="Y134" s="222">
        <f t="shared" si="44"/>
        <v>239189.13271220672</v>
      </c>
      <c r="Z134" s="222">
        <f t="shared" si="44"/>
        <v>245204.7393999187</v>
      </c>
      <c r="AA134" s="222">
        <f t="shared" si="44"/>
        <v>251371.63859582666</v>
      </c>
      <c r="AB134" s="222">
        <f t="shared" si="44"/>
        <v>257693.63530651169</v>
      </c>
      <c r="AC134" s="222">
        <f t="shared" si="44"/>
        <v>264174.63023447047</v>
      </c>
      <c r="AD134" s="222">
        <f t="shared" si="44"/>
        <v>270818.62218486739</v>
      </c>
      <c r="AE134" s="222">
        <f t="shared" si="44"/>
        <v>277629.71053281677</v>
      </c>
      <c r="AF134" s="222">
        <f t="shared" si="44"/>
        <v>284612.09775271709</v>
      </c>
      <c r="AG134" s="222">
        <f t="shared" si="44"/>
        <v>291770.09201119794</v>
      </c>
      <c r="AH134" s="222">
        <f t="shared" si="44"/>
        <v>299108.10982527951</v>
      </c>
      <c r="AI134" s="222">
        <f t="shared" si="44"/>
        <v>306630.67878738529</v>
      </c>
    </row>
    <row r="135" spans="3:35">
      <c r="C135" s="210" t="s">
        <v>200</v>
      </c>
      <c r="D135" s="216">
        <f t="shared" si="45"/>
        <v>0.25</v>
      </c>
      <c r="E135" s="222">
        <f t="shared" si="44"/>
        <v>0</v>
      </c>
      <c r="F135" s="222">
        <f t="shared" si="44"/>
        <v>46246.781789675893</v>
      </c>
      <c r="G135" s="222">
        <f t="shared" si="44"/>
        <v>95944.683423624534</v>
      </c>
      <c r="H135" s="222">
        <f t="shared" si="44"/>
        <v>149139.48614355153</v>
      </c>
      <c r="I135" s="222">
        <f t="shared" si="44"/>
        <v>205663.9479499021</v>
      </c>
      <c r="J135" s="222">
        <f t="shared" si="44"/>
        <v>265363.05044105992</v>
      </c>
      <c r="K135" s="222">
        <f t="shared" si="44"/>
        <v>273913.04792627081</v>
      </c>
      <c r="L135" s="222">
        <f t="shared" si="44"/>
        <v>282461.87415204971</v>
      </c>
      <c r="M135" s="222">
        <f t="shared" si="44"/>
        <v>291277.50924433518</v>
      </c>
      <c r="N135" s="222">
        <f t="shared" si="44"/>
        <v>300074.09002351412</v>
      </c>
      <c r="O135" s="222">
        <f t="shared" si="44"/>
        <v>308833.25271130051</v>
      </c>
      <c r="P135" s="222">
        <f t="shared" si="44"/>
        <v>317536.17377270496</v>
      </c>
      <c r="Q135" s="222">
        <f t="shared" si="44"/>
        <v>326163.63161410927</v>
      </c>
      <c r="R135" s="222">
        <f t="shared" si="44"/>
        <v>334696.07221713435</v>
      </c>
      <c r="S135" s="222">
        <f t="shared" si="44"/>
        <v>343451.72146633454</v>
      </c>
      <c r="T135" s="222">
        <f t="shared" si="44"/>
        <v>352089.53226121282</v>
      </c>
      <c r="U135" s="222">
        <f t="shared" si="44"/>
        <v>360944.58399758226</v>
      </c>
      <c r="V135" s="222">
        <f t="shared" si="44"/>
        <v>370022.34028512146</v>
      </c>
      <c r="W135" s="222">
        <f t="shared" si="44"/>
        <v>379328.40214329225</v>
      </c>
      <c r="X135" s="222">
        <f t="shared" si="44"/>
        <v>388868.51145719603</v>
      </c>
      <c r="Y135" s="222">
        <f t="shared" si="44"/>
        <v>398648.55452034454</v>
      </c>
      <c r="Z135" s="222">
        <f t="shared" si="44"/>
        <v>408674.56566653121</v>
      </c>
      <c r="AA135" s="222">
        <f t="shared" si="44"/>
        <v>418952.73099304445</v>
      </c>
      <c r="AB135" s="222">
        <f t="shared" si="44"/>
        <v>429489.3921775195</v>
      </c>
      <c r="AC135" s="222">
        <f t="shared" si="44"/>
        <v>440291.0503907841</v>
      </c>
      <c r="AD135" s="222">
        <f t="shared" si="44"/>
        <v>451364.37030811235</v>
      </c>
      <c r="AE135" s="222">
        <f t="shared" si="44"/>
        <v>462716.1842213613</v>
      </c>
      <c r="AF135" s="222">
        <f t="shared" si="44"/>
        <v>474353.49625452852</v>
      </c>
      <c r="AG135" s="222">
        <f t="shared" si="44"/>
        <v>486283.48668532993</v>
      </c>
      <c r="AH135" s="222">
        <f t="shared" si="44"/>
        <v>498513.5163754659</v>
      </c>
      <c r="AI135" s="222">
        <f t="shared" si="44"/>
        <v>511051.13131230883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tabColor theme="8"/>
  </sheetPr>
  <dimension ref="C1:AI108"/>
  <sheetViews>
    <sheetView showGridLines="0" zoomScale="70" zoomScaleNormal="70" workbookViewId="0"/>
  </sheetViews>
  <sheetFormatPr baseColWidth="10" defaultRowHeight="15"/>
  <cols>
    <col min="1" max="2" width="5.7109375" customWidth="1"/>
    <col min="3" max="3" width="40.28515625" customWidth="1"/>
    <col min="4" max="4" width="16.140625" customWidth="1"/>
    <col min="5" max="5" width="15.28515625" customWidth="1"/>
    <col min="6" max="35" width="13.7109375" customWidth="1"/>
  </cols>
  <sheetData>
    <row r="1" spans="3:35" ht="21">
      <c r="C1" s="183" t="s">
        <v>145</v>
      </c>
    </row>
    <row r="3" spans="3:35" ht="21">
      <c r="C3" s="19" t="s">
        <v>102</v>
      </c>
    </row>
    <row r="4" spans="3:35" ht="21">
      <c r="C4" s="19"/>
    </row>
    <row r="5" spans="3:35" ht="15.75">
      <c r="C5" s="67" t="s">
        <v>100</v>
      </c>
    </row>
    <row r="6" spans="3:35" ht="15.75" thickBot="1"/>
    <row r="7" spans="3:35" ht="15.75" thickBot="1">
      <c r="C7" s="3"/>
      <c r="E7" s="249">
        <v>0</v>
      </c>
      <c r="F7" s="83">
        <v>1</v>
      </c>
      <c r="G7" s="83">
        <v>2</v>
      </c>
      <c r="H7" s="83">
        <v>3</v>
      </c>
      <c r="I7" s="83">
        <v>4</v>
      </c>
      <c r="J7" s="83">
        <v>5</v>
      </c>
      <c r="K7" s="83">
        <v>6</v>
      </c>
      <c r="L7" s="83">
        <v>7</v>
      </c>
      <c r="M7" s="83">
        <v>8</v>
      </c>
      <c r="N7" s="83">
        <v>9</v>
      </c>
      <c r="O7" s="83">
        <v>10</v>
      </c>
      <c r="P7" s="83">
        <v>11</v>
      </c>
      <c r="Q7" s="83">
        <v>12</v>
      </c>
      <c r="R7" s="83">
        <v>13</v>
      </c>
      <c r="S7" s="83">
        <v>14</v>
      </c>
      <c r="T7" s="84">
        <v>15</v>
      </c>
      <c r="U7" s="83">
        <v>16</v>
      </c>
      <c r="V7" s="85">
        <v>17</v>
      </c>
      <c r="W7" s="86">
        <v>18</v>
      </c>
      <c r="X7" s="86">
        <v>19</v>
      </c>
      <c r="Y7" s="87">
        <v>20</v>
      </c>
      <c r="Z7" s="83">
        <v>21</v>
      </c>
      <c r="AA7" s="85">
        <v>22</v>
      </c>
      <c r="AB7" s="86">
        <v>23</v>
      </c>
      <c r="AC7" s="86">
        <v>24</v>
      </c>
      <c r="AD7" s="87">
        <v>25</v>
      </c>
      <c r="AE7" s="83">
        <v>26</v>
      </c>
      <c r="AF7" s="85">
        <v>27</v>
      </c>
      <c r="AG7" s="86">
        <v>28</v>
      </c>
      <c r="AH7" s="86">
        <v>29</v>
      </c>
      <c r="AI7" s="88">
        <v>30</v>
      </c>
    </row>
    <row r="8" spans="3:35" ht="15.75" thickBot="1">
      <c r="C8" s="4" t="s">
        <v>0</v>
      </c>
      <c r="E8" s="225">
        <f>+E57/1000</f>
        <v>0</v>
      </c>
      <c r="F8" s="231">
        <f t="shared" ref="F8:AI8" si="0">+F57/1000</f>
        <v>0</v>
      </c>
      <c r="G8" s="231">
        <f t="shared" si="0"/>
        <v>0</v>
      </c>
      <c r="H8" s="231">
        <f t="shared" si="0"/>
        <v>0</v>
      </c>
      <c r="I8" s="231">
        <f t="shared" si="0"/>
        <v>0</v>
      </c>
      <c r="J8" s="231">
        <f t="shared" si="0"/>
        <v>0</v>
      </c>
      <c r="K8" s="231">
        <f t="shared" si="0"/>
        <v>0</v>
      </c>
      <c r="L8" s="231">
        <f t="shared" si="0"/>
        <v>0</v>
      </c>
      <c r="M8" s="231">
        <f t="shared" si="0"/>
        <v>0</v>
      </c>
      <c r="N8" s="231">
        <f t="shared" si="0"/>
        <v>0</v>
      </c>
      <c r="O8" s="231">
        <f t="shared" si="0"/>
        <v>0</v>
      </c>
      <c r="P8" s="231">
        <f t="shared" si="0"/>
        <v>0</v>
      </c>
      <c r="Q8" s="231">
        <f t="shared" si="0"/>
        <v>0</v>
      </c>
      <c r="R8" s="231">
        <f t="shared" si="0"/>
        <v>0</v>
      </c>
      <c r="S8" s="231">
        <f t="shared" si="0"/>
        <v>0</v>
      </c>
      <c r="T8" s="231">
        <f t="shared" si="0"/>
        <v>0</v>
      </c>
      <c r="U8" s="231">
        <f t="shared" si="0"/>
        <v>0</v>
      </c>
      <c r="V8" s="231">
        <f t="shared" si="0"/>
        <v>0</v>
      </c>
      <c r="W8" s="231">
        <f t="shared" si="0"/>
        <v>0</v>
      </c>
      <c r="X8" s="231">
        <f t="shared" si="0"/>
        <v>0</v>
      </c>
      <c r="Y8" s="231">
        <f t="shared" si="0"/>
        <v>0</v>
      </c>
      <c r="Z8" s="231">
        <f t="shared" si="0"/>
        <v>0</v>
      </c>
      <c r="AA8" s="231">
        <f t="shared" si="0"/>
        <v>0</v>
      </c>
      <c r="AB8" s="231">
        <f t="shared" si="0"/>
        <v>0</v>
      </c>
      <c r="AC8" s="231">
        <f t="shared" si="0"/>
        <v>0</v>
      </c>
      <c r="AD8" s="231">
        <f t="shared" si="0"/>
        <v>0</v>
      </c>
      <c r="AE8" s="231">
        <f t="shared" si="0"/>
        <v>0</v>
      </c>
      <c r="AF8" s="231">
        <f t="shared" si="0"/>
        <v>0</v>
      </c>
      <c r="AG8" s="231">
        <f t="shared" si="0"/>
        <v>0</v>
      </c>
      <c r="AH8" s="231">
        <f t="shared" si="0"/>
        <v>0</v>
      </c>
      <c r="AI8" s="232">
        <f t="shared" si="0"/>
        <v>0</v>
      </c>
    </row>
    <row r="9" spans="3:35" ht="15.75" thickBot="1">
      <c r="C9" s="5" t="s">
        <v>226</v>
      </c>
      <c r="E9" s="226">
        <f t="shared" ref="E9:E10" si="1">+E58/1000</f>
        <v>0</v>
      </c>
      <c r="F9" s="233">
        <f t="shared" ref="F9:AI9" si="2">+F58/1000</f>
        <v>0</v>
      </c>
      <c r="G9" s="233">
        <f t="shared" si="2"/>
        <v>0</v>
      </c>
      <c r="H9" s="233">
        <f t="shared" si="2"/>
        <v>0</v>
      </c>
      <c r="I9" s="233">
        <f t="shared" si="2"/>
        <v>0</v>
      </c>
      <c r="J9" s="233">
        <f t="shared" si="2"/>
        <v>0</v>
      </c>
      <c r="K9" s="233">
        <f t="shared" si="2"/>
        <v>0</v>
      </c>
      <c r="L9" s="233">
        <f t="shared" si="2"/>
        <v>0</v>
      </c>
      <c r="M9" s="233">
        <f t="shared" si="2"/>
        <v>0</v>
      </c>
      <c r="N9" s="233">
        <f t="shared" si="2"/>
        <v>0</v>
      </c>
      <c r="O9" s="233">
        <f t="shared" si="2"/>
        <v>0</v>
      </c>
      <c r="P9" s="233">
        <f t="shared" si="2"/>
        <v>0</v>
      </c>
      <c r="Q9" s="233">
        <f t="shared" si="2"/>
        <v>0</v>
      </c>
      <c r="R9" s="233">
        <f t="shared" si="2"/>
        <v>0</v>
      </c>
      <c r="S9" s="233">
        <f t="shared" si="2"/>
        <v>0</v>
      </c>
      <c r="T9" s="233">
        <f t="shared" si="2"/>
        <v>0</v>
      </c>
      <c r="U9" s="233">
        <f t="shared" si="2"/>
        <v>0</v>
      </c>
      <c r="V9" s="233">
        <f t="shared" si="2"/>
        <v>0</v>
      </c>
      <c r="W9" s="233">
        <f t="shared" si="2"/>
        <v>0</v>
      </c>
      <c r="X9" s="233">
        <f t="shared" si="2"/>
        <v>0</v>
      </c>
      <c r="Y9" s="233">
        <f t="shared" si="2"/>
        <v>0</v>
      </c>
      <c r="Z9" s="233">
        <f t="shared" si="2"/>
        <v>0</v>
      </c>
      <c r="AA9" s="233">
        <f t="shared" si="2"/>
        <v>0</v>
      </c>
      <c r="AB9" s="233">
        <f t="shared" si="2"/>
        <v>0</v>
      </c>
      <c r="AC9" s="233">
        <f t="shared" si="2"/>
        <v>0</v>
      </c>
      <c r="AD9" s="233">
        <f t="shared" si="2"/>
        <v>0</v>
      </c>
      <c r="AE9" s="233">
        <f t="shared" si="2"/>
        <v>0</v>
      </c>
      <c r="AF9" s="233">
        <f t="shared" si="2"/>
        <v>0</v>
      </c>
      <c r="AG9" s="233">
        <f t="shared" si="2"/>
        <v>0</v>
      </c>
      <c r="AH9" s="233">
        <f t="shared" si="2"/>
        <v>0</v>
      </c>
      <c r="AI9" s="234">
        <f t="shared" si="2"/>
        <v>0</v>
      </c>
    </row>
    <row r="10" spans="3:35" ht="15.75" thickBot="1">
      <c r="C10" s="5" t="s">
        <v>236</v>
      </c>
      <c r="E10" s="227">
        <f t="shared" si="1"/>
        <v>0</v>
      </c>
      <c r="F10" s="235">
        <f t="shared" ref="F10:AI10" si="3">+F59/1000</f>
        <v>0</v>
      </c>
      <c r="G10" s="233">
        <f t="shared" si="3"/>
        <v>0</v>
      </c>
      <c r="H10" s="233">
        <f t="shared" si="3"/>
        <v>0</v>
      </c>
      <c r="I10" s="233">
        <f t="shared" si="3"/>
        <v>0</v>
      </c>
      <c r="J10" s="233">
        <f t="shared" si="3"/>
        <v>0</v>
      </c>
      <c r="K10" s="233">
        <f t="shared" si="3"/>
        <v>0</v>
      </c>
      <c r="L10" s="233">
        <f t="shared" si="3"/>
        <v>0</v>
      </c>
      <c r="M10" s="233">
        <f t="shared" si="3"/>
        <v>0</v>
      </c>
      <c r="N10" s="233">
        <f t="shared" si="3"/>
        <v>0</v>
      </c>
      <c r="O10" s="233">
        <f t="shared" si="3"/>
        <v>0</v>
      </c>
      <c r="P10" s="233">
        <f t="shared" si="3"/>
        <v>0</v>
      </c>
      <c r="Q10" s="233">
        <f t="shared" si="3"/>
        <v>0</v>
      </c>
      <c r="R10" s="233">
        <f t="shared" si="3"/>
        <v>0</v>
      </c>
      <c r="S10" s="233">
        <f t="shared" si="3"/>
        <v>0</v>
      </c>
      <c r="T10" s="233">
        <f t="shared" si="3"/>
        <v>0</v>
      </c>
      <c r="U10" s="233">
        <f t="shared" si="3"/>
        <v>0</v>
      </c>
      <c r="V10" s="233">
        <f t="shared" si="3"/>
        <v>0</v>
      </c>
      <c r="W10" s="233">
        <f t="shared" si="3"/>
        <v>0</v>
      </c>
      <c r="X10" s="233">
        <f t="shared" si="3"/>
        <v>0</v>
      </c>
      <c r="Y10" s="233">
        <f t="shared" si="3"/>
        <v>0</v>
      </c>
      <c r="Z10" s="233">
        <f t="shared" si="3"/>
        <v>0</v>
      </c>
      <c r="AA10" s="233">
        <f t="shared" si="3"/>
        <v>0</v>
      </c>
      <c r="AB10" s="233">
        <f t="shared" si="3"/>
        <v>0</v>
      </c>
      <c r="AC10" s="233">
        <f t="shared" si="3"/>
        <v>0</v>
      </c>
      <c r="AD10" s="233">
        <f t="shared" si="3"/>
        <v>0</v>
      </c>
      <c r="AE10" s="233">
        <f t="shared" si="3"/>
        <v>0</v>
      </c>
      <c r="AF10" s="233">
        <f t="shared" si="3"/>
        <v>0</v>
      </c>
      <c r="AG10" s="233">
        <f t="shared" si="3"/>
        <v>0</v>
      </c>
      <c r="AH10" s="233">
        <f t="shared" si="3"/>
        <v>0</v>
      </c>
      <c r="AI10" s="234">
        <f t="shared" si="3"/>
        <v>0</v>
      </c>
    </row>
    <row r="11" spans="3:35" ht="15.75" thickBot="1">
      <c r="C11" s="4" t="s">
        <v>1</v>
      </c>
      <c r="E11" s="225">
        <f>+E64/1000</f>
        <v>0</v>
      </c>
      <c r="F11" s="231">
        <f t="shared" ref="F11:AI11" si="4">+F64/1000</f>
        <v>115.61695447418973</v>
      </c>
      <c r="G11" s="231">
        <f t="shared" si="4"/>
        <v>239.86170855906136</v>
      </c>
      <c r="H11" s="231">
        <f t="shared" si="4"/>
        <v>372.84871535887885</v>
      </c>
      <c r="I11" s="231">
        <f t="shared" si="4"/>
        <v>514.15986987475526</v>
      </c>
      <c r="J11" s="231">
        <f t="shared" si="4"/>
        <v>663.40762610264983</v>
      </c>
      <c r="K11" s="231">
        <f t="shared" si="4"/>
        <v>684.78261981567709</v>
      </c>
      <c r="L11" s="231">
        <f t="shared" si="4"/>
        <v>706.15468538012431</v>
      </c>
      <c r="M11" s="231">
        <f t="shared" si="4"/>
        <v>728.19377311083792</v>
      </c>
      <c r="N11" s="231">
        <f t="shared" si="4"/>
        <v>750.18522505878525</v>
      </c>
      <c r="O11" s="231">
        <f t="shared" si="4"/>
        <v>772.0831317782513</v>
      </c>
      <c r="P11" s="231">
        <f t="shared" si="4"/>
        <v>793.84043443176245</v>
      </c>
      <c r="Q11" s="231">
        <f t="shared" si="4"/>
        <v>815.40907903527329</v>
      </c>
      <c r="R11" s="231">
        <f t="shared" si="4"/>
        <v>836.74018054283601</v>
      </c>
      <c r="S11" s="231">
        <f t="shared" si="4"/>
        <v>858.62930366583657</v>
      </c>
      <c r="T11" s="231">
        <f t="shared" si="4"/>
        <v>880.22383065303222</v>
      </c>
      <c r="U11" s="231">
        <f t="shared" si="4"/>
        <v>902.36145999395592</v>
      </c>
      <c r="V11" s="231">
        <f t="shared" si="4"/>
        <v>925.05585071280393</v>
      </c>
      <c r="W11" s="231">
        <f t="shared" si="4"/>
        <v>948.32100535823076</v>
      </c>
      <c r="X11" s="231">
        <f t="shared" si="4"/>
        <v>972.17127864299016</v>
      </c>
      <c r="Y11" s="231">
        <f t="shared" si="4"/>
        <v>996.62138630086133</v>
      </c>
      <c r="Z11" s="231">
        <f t="shared" si="4"/>
        <v>1021.6864141663282</v>
      </c>
      <c r="AA11" s="231">
        <f t="shared" si="4"/>
        <v>1047.3818274826112</v>
      </c>
      <c r="AB11" s="231">
        <f t="shared" si="4"/>
        <v>1073.723480443799</v>
      </c>
      <c r="AC11" s="231">
        <f t="shared" si="4"/>
        <v>1100.7276259769603</v>
      </c>
      <c r="AD11" s="231">
        <f t="shared" si="4"/>
        <v>1128.410925770281</v>
      </c>
      <c r="AE11" s="231">
        <f t="shared" si="4"/>
        <v>1156.7904605534036</v>
      </c>
      <c r="AF11" s="231">
        <f t="shared" si="4"/>
        <v>1185.8837406363216</v>
      </c>
      <c r="AG11" s="231">
        <f t="shared" si="4"/>
        <v>1215.7087167133247</v>
      </c>
      <c r="AH11" s="231">
        <f t="shared" si="4"/>
        <v>1246.2837909386647</v>
      </c>
      <c r="AI11" s="232">
        <f t="shared" si="4"/>
        <v>1277.6278282807721</v>
      </c>
    </row>
    <row r="12" spans="3:35" ht="15.75" thickBot="1">
      <c r="C12" s="5" t="s">
        <v>226</v>
      </c>
      <c r="E12" s="226">
        <f t="shared" ref="E12:E13" si="5">+E65/1000</f>
        <v>0</v>
      </c>
      <c r="F12" s="233">
        <f t="shared" ref="F12:AI12" si="6">+F65/1000</f>
        <v>69.370172684513832</v>
      </c>
      <c r="G12" s="233">
        <f t="shared" si="6"/>
        <v>143.9170251354368</v>
      </c>
      <c r="H12" s="233">
        <f t="shared" si="6"/>
        <v>223.7092292153273</v>
      </c>
      <c r="I12" s="233">
        <f t="shared" si="6"/>
        <v>308.49592192485312</v>
      </c>
      <c r="J12" s="233">
        <f t="shared" si="6"/>
        <v>398.04457566158987</v>
      </c>
      <c r="K12" s="233">
        <f t="shared" si="6"/>
        <v>410.86957188940625</v>
      </c>
      <c r="L12" s="233">
        <f t="shared" si="6"/>
        <v>423.69281122807462</v>
      </c>
      <c r="M12" s="233">
        <f t="shared" si="6"/>
        <v>436.91626386650279</v>
      </c>
      <c r="N12" s="233">
        <f t="shared" si="6"/>
        <v>450.11113503527116</v>
      </c>
      <c r="O12" s="233">
        <f t="shared" si="6"/>
        <v>463.24987906695077</v>
      </c>
      <c r="P12" s="233">
        <f t="shared" si="6"/>
        <v>476.30426065905749</v>
      </c>
      <c r="Q12" s="233">
        <f t="shared" si="6"/>
        <v>489.24544742116404</v>
      </c>
      <c r="R12" s="233">
        <f t="shared" si="6"/>
        <v>502.04410832570159</v>
      </c>
      <c r="S12" s="233">
        <f t="shared" si="6"/>
        <v>515.17758219950201</v>
      </c>
      <c r="T12" s="233">
        <f t="shared" si="6"/>
        <v>528.13429839181936</v>
      </c>
      <c r="U12" s="233">
        <f t="shared" si="6"/>
        <v>541.41687599637362</v>
      </c>
      <c r="V12" s="233">
        <f t="shared" si="6"/>
        <v>555.03351042768247</v>
      </c>
      <c r="W12" s="233">
        <f t="shared" si="6"/>
        <v>568.99260321493853</v>
      </c>
      <c r="X12" s="233">
        <f t="shared" si="6"/>
        <v>583.30276718579421</v>
      </c>
      <c r="Y12" s="233">
        <f t="shared" si="6"/>
        <v>597.97283178051691</v>
      </c>
      <c r="Z12" s="233">
        <f t="shared" si="6"/>
        <v>613.01184849979688</v>
      </c>
      <c r="AA12" s="233">
        <f t="shared" si="6"/>
        <v>628.42909648956686</v>
      </c>
      <c r="AB12" s="233">
        <f t="shared" si="6"/>
        <v>644.2340882662794</v>
      </c>
      <c r="AC12" s="233">
        <f t="shared" si="6"/>
        <v>660.43657558617633</v>
      </c>
      <c r="AD12" s="233">
        <f t="shared" si="6"/>
        <v>677.0465554621685</v>
      </c>
      <c r="AE12" s="233">
        <f t="shared" si="6"/>
        <v>694.07427633204202</v>
      </c>
      <c r="AF12" s="233">
        <f t="shared" si="6"/>
        <v>711.53024438179295</v>
      </c>
      <c r="AG12" s="233">
        <f t="shared" si="6"/>
        <v>729.42523002799487</v>
      </c>
      <c r="AH12" s="233">
        <f t="shared" si="6"/>
        <v>747.77027456319888</v>
      </c>
      <c r="AI12" s="234">
        <f t="shared" si="6"/>
        <v>766.57669696846324</v>
      </c>
    </row>
    <row r="13" spans="3:35" ht="15.75" thickBot="1">
      <c r="C13" s="5" t="s">
        <v>236</v>
      </c>
      <c r="E13" s="227">
        <f t="shared" si="5"/>
        <v>0</v>
      </c>
      <c r="F13" s="235">
        <f t="shared" ref="F13:AI13" si="7">+F66/1000</f>
        <v>46.246781789675893</v>
      </c>
      <c r="G13" s="233">
        <f t="shared" si="7"/>
        <v>95.944683423624539</v>
      </c>
      <c r="H13" s="233">
        <f t="shared" si="7"/>
        <v>149.13948614355152</v>
      </c>
      <c r="I13" s="233">
        <f t="shared" si="7"/>
        <v>205.66394794990211</v>
      </c>
      <c r="J13" s="233">
        <f t="shared" si="7"/>
        <v>265.3630504410599</v>
      </c>
      <c r="K13" s="233">
        <f t="shared" si="7"/>
        <v>273.91304792627079</v>
      </c>
      <c r="L13" s="233">
        <f t="shared" si="7"/>
        <v>282.46187415204969</v>
      </c>
      <c r="M13" s="233">
        <f t="shared" si="7"/>
        <v>291.27750924433519</v>
      </c>
      <c r="N13" s="233">
        <f t="shared" si="7"/>
        <v>300.07409002351409</v>
      </c>
      <c r="O13" s="233">
        <f t="shared" si="7"/>
        <v>308.83325271130053</v>
      </c>
      <c r="P13" s="233">
        <f t="shared" si="7"/>
        <v>317.53617377270496</v>
      </c>
      <c r="Q13" s="233">
        <f t="shared" si="7"/>
        <v>326.16363161410925</v>
      </c>
      <c r="R13" s="233">
        <f t="shared" si="7"/>
        <v>334.69607221713437</v>
      </c>
      <c r="S13" s="233">
        <f t="shared" si="7"/>
        <v>343.45172146633456</v>
      </c>
      <c r="T13" s="233">
        <f t="shared" si="7"/>
        <v>352.08953226121281</v>
      </c>
      <c r="U13" s="233">
        <f t="shared" si="7"/>
        <v>360.94458399758224</v>
      </c>
      <c r="V13" s="233">
        <f t="shared" si="7"/>
        <v>370.02234028512146</v>
      </c>
      <c r="W13" s="233">
        <f t="shared" si="7"/>
        <v>379.32840214329224</v>
      </c>
      <c r="X13" s="233">
        <f t="shared" si="7"/>
        <v>388.86851145719601</v>
      </c>
      <c r="Y13" s="233">
        <f t="shared" si="7"/>
        <v>398.64855452034453</v>
      </c>
      <c r="Z13" s="233">
        <f t="shared" si="7"/>
        <v>408.67456566653124</v>
      </c>
      <c r="AA13" s="233">
        <f t="shared" si="7"/>
        <v>418.95273099304444</v>
      </c>
      <c r="AB13" s="233">
        <f t="shared" si="7"/>
        <v>429.48939217751951</v>
      </c>
      <c r="AC13" s="233">
        <f t="shared" si="7"/>
        <v>440.29105039078411</v>
      </c>
      <c r="AD13" s="233">
        <f t="shared" si="7"/>
        <v>451.36437030811237</v>
      </c>
      <c r="AE13" s="233">
        <f t="shared" si="7"/>
        <v>462.71618422136129</v>
      </c>
      <c r="AF13" s="233">
        <f t="shared" si="7"/>
        <v>474.35349625452852</v>
      </c>
      <c r="AG13" s="233">
        <f t="shared" si="7"/>
        <v>486.28348668532993</v>
      </c>
      <c r="AH13" s="233">
        <f t="shared" si="7"/>
        <v>498.51351637546588</v>
      </c>
      <c r="AI13" s="234">
        <f t="shared" si="7"/>
        <v>511.05113131230883</v>
      </c>
    </row>
    <row r="14" spans="3:35" ht="15.75" thickBot="1">
      <c r="C14" s="6" t="s">
        <v>2</v>
      </c>
      <c r="E14" s="252">
        <f>+E71/1000</f>
        <v>0</v>
      </c>
      <c r="F14" s="236">
        <f t="shared" ref="F14:AI14" si="8">+F71/1000</f>
        <v>115.61695447418973</v>
      </c>
      <c r="G14" s="236">
        <f t="shared" si="8"/>
        <v>239.86170855906136</v>
      </c>
      <c r="H14" s="236">
        <f t="shared" si="8"/>
        <v>372.84871535887885</v>
      </c>
      <c r="I14" s="236">
        <f t="shared" si="8"/>
        <v>514.15986987475526</v>
      </c>
      <c r="J14" s="236">
        <f t="shared" si="8"/>
        <v>663.40762610264983</v>
      </c>
      <c r="K14" s="236">
        <f t="shared" si="8"/>
        <v>684.78261981567709</v>
      </c>
      <c r="L14" s="236">
        <f t="shared" si="8"/>
        <v>706.15468538012431</v>
      </c>
      <c r="M14" s="236">
        <f t="shared" si="8"/>
        <v>728.19377311083792</v>
      </c>
      <c r="N14" s="236">
        <f t="shared" si="8"/>
        <v>750.18522505878525</v>
      </c>
      <c r="O14" s="236">
        <f t="shared" si="8"/>
        <v>772.0831317782513</v>
      </c>
      <c r="P14" s="236">
        <f t="shared" si="8"/>
        <v>793.84043443176245</v>
      </c>
      <c r="Q14" s="236">
        <f t="shared" si="8"/>
        <v>815.40907903527329</v>
      </c>
      <c r="R14" s="236">
        <f t="shared" si="8"/>
        <v>836.74018054283601</v>
      </c>
      <c r="S14" s="236">
        <f t="shared" si="8"/>
        <v>858.62930366583657</v>
      </c>
      <c r="T14" s="236">
        <f t="shared" si="8"/>
        <v>880.22383065303222</v>
      </c>
      <c r="U14" s="236">
        <f t="shared" si="8"/>
        <v>902.36145999395592</v>
      </c>
      <c r="V14" s="236">
        <f t="shared" si="8"/>
        <v>925.05585071280393</v>
      </c>
      <c r="W14" s="236">
        <f t="shared" si="8"/>
        <v>948.32100535823076</v>
      </c>
      <c r="X14" s="236">
        <f t="shared" si="8"/>
        <v>972.17127864299016</v>
      </c>
      <c r="Y14" s="236">
        <f t="shared" si="8"/>
        <v>996.62138630086133</v>
      </c>
      <c r="Z14" s="236">
        <f t="shared" si="8"/>
        <v>1021.6864141663282</v>
      </c>
      <c r="AA14" s="236">
        <f t="shared" si="8"/>
        <v>1047.3818274826112</v>
      </c>
      <c r="AB14" s="236">
        <f t="shared" si="8"/>
        <v>1073.723480443799</v>
      </c>
      <c r="AC14" s="236">
        <f t="shared" si="8"/>
        <v>1100.7276259769603</v>
      </c>
      <c r="AD14" s="236">
        <f t="shared" si="8"/>
        <v>1128.410925770281</v>
      </c>
      <c r="AE14" s="236">
        <f t="shared" si="8"/>
        <v>1156.7904605534036</v>
      </c>
      <c r="AF14" s="236">
        <f t="shared" si="8"/>
        <v>1185.8837406363216</v>
      </c>
      <c r="AG14" s="236">
        <f t="shared" si="8"/>
        <v>1215.7087167133247</v>
      </c>
      <c r="AH14" s="236">
        <f t="shared" si="8"/>
        <v>1246.2837909386647</v>
      </c>
      <c r="AI14" s="237">
        <f t="shared" si="8"/>
        <v>1277.6278282807721</v>
      </c>
    </row>
    <row r="15" spans="3:35" ht="15.75" thickBot="1">
      <c r="C15" s="11" t="s">
        <v>226</v>
      </c>
      <c r="E15" s="253">
        <f t="shared" ref="E15:E16" si="9">+E72/1000</f>
        <v>0</v>
      </c>
      <c r="F15" s="254">
        <f t="shared" ref="F15:AI15" si="10">+F72/1000</f>
        <v>69.370172684513832</v>
      </c>
      <c r="G15" s="254">
        <f t="shared" si="10"/>
        <v>143.9170251354368</v>
      </c>
      <c r="H15" s="254">
        <f t="shared" si="10"/>
        <v>223.7092292153273</v>
      </c>
      <c r="I15" s="254">
        <f t="shared" si="10"/>
        <v>308.49592192485312</v>
      </c>
      <c r="J15" s="254">
        <f t="shared" si="10"/>
        <v>398.04457566158987</v>
      </c>
      <c r="K15" s="254">
        <f t="shared" si="10"/>
        <v>410.86957188940625</v>
      </c>
      <c r="L15" s="254">
        <f t="shared" si="10"/>
        <v>423.69281122807462</v>
      </c>
      <c r="M15" s="254">
        <f t="shared" si="10"/>
        <v>436.91626386650279</v>
      </c>
      <c r="N15" s="254">
        <f t="shared" si="10"/>
        <v>450.11113503527116</v>
      </c>
      <c r="O15" s="254">
        <f t="shared" si="10"/>
        <v>463.24987906695077</v>
      </c>
      <c r="P15" s="254">
        <f t="shared" si="10"/>
        <v>476.30426065905749</v>
      </c>
      <c r="Q15" s="254">
        <f t="shared" si="10"/>
        <v>489.24544742116404</v>
      </c>
      <c r="R15" s="254">
        <f t="shared" si="10"/>
        <v>502.04410832570159</v>
      </c>
      <c r="S15" s="254">
        <f t="shared" si="10"/>
        <v>515.17758219950201</v>
      </c>
      <c r="T15" s="254">
        <f t="shared" si="10"/>
        <v>528.13429839181936</v>
      </c>
      <c r="U15" s="254">
        <f t="shared" si="10"/>
        <v>541.41687599637362</v>
      </c>
      <c r="V15" s="254">
        <f t="shared" si="10"/>
        <v>555.03351042768247</v>
      </c>
      <c r="W15" s="254">
        <f t="shared" si="10"/>
        <v>568.99260321493853</v>
      </c>
      <c r="X15" s="254">
        <f t="shared" si="10"/>
        <v>583.30276718579421</v>
      </c>
      <c r="Y15" s="254">
        <f t="shared" si="10"/>
        <v>597.97283178051691</v>
      </c>
      <c r="Z15" s="254">
        <f t="shared" si="10"/>
        <v>613.01184849979688</v>
      </c>
      <c r="AA15" s="254">
        <f t="shared" si="10"/>
        <v>628.42909648956686</v>
      </c>
      <c r="AB15" s="254">
        <f t="shared" si="10"/>
        <v>644.2340882662794</v>
      </c>
      <c r="AC15" s="254">
        <f t="shared" si="10"/>
        <v>660.43657558617633</v>
      </c>
      <c r="AD15" s="254">
        <f t="shared" si="10"/>
        <v>677.0465554621685</v>
      </c>
      <c r="AE15" s="254">
        <f t="shared" si="10"/>
        <v>694.07427633204202</v>
      </c>
      <c r="AF15" s="254">
        <f t="shared" si="10"/>
        <v>711.53024438179295</v>
      </c>
      <c r="AG15" s="254">
        <f t="shared" si="10"/>
        <v>729.42523002799487</v>
      </c>
      <c r="AH15" s="238">
        <f t="shared" si="10"/>
        <v>747.77027456319888</v>
      </c>
      <c r="AI15" s="239">
        <f t="shared" si="10"/>
        <v>766.57669696846324</v>
      </c>
    </row>
    <row r="16" spans="3:35" ht="15.75" thickBot="1">
      <c r="C16" s="11" t="s">
        <v>236</v>
      </c>
      <c r="E16" s="253">
        <f t="shared" si="9"/>
        <v>0</v>
      </c>
      <c r="F16" s="238">
        <f t="shared" ref="F16:AI16" si="11">+F73/1000</f>
        <v>46.246781789675893</v>
      </c>
      <c r="G16" s="238">
        <f t="shared" si="11"/>
        <v>95.944683423624539</v>
      </c>
      <c r="H16" s="238">
        <f t="shared" si="11"/>
        <v>149.13948614355152</v>
      </c>
      <c r="I16" s="238">
        <f t="shared" si="11"/>
        <v>205.66394794990211</v>
      </c>
      <c r="J16" s="238">
        <f t="shared" si="11"/>
        <v>265.3630504410599</v>
      </c>
      <c r="K16" s="238">
        <f t="shared" si="11"/>
        <v>273.91304792627079</v>
      </c>
      <c r="L16" s="238">
        <f t="shared" si="11"/>
        <v>282.46187415204969</v>
      </c>
      <c r="M16" s="238">
        <f t="shared" si="11"/>
        <v>291.27750924433519</v>
      </c>
      <c r="N16" s="238">
        <f t="shared" si="11"/>
        <v>300.07409002351409</v>
      </c>
      <c r="O16" s="238">
        <f t="shared" si="11"/>
        <v>308.83325271130053</v>
      </c>
      <c r="P16" s="238">
        <f t="shared" si="11"/>
        <v>317.53617377270496</v>
      </c>
      <c r="Q16" s="238">
        <f t="shared" si="11"/>
        <v>326.16363161410925</v>
      </c>
      <c r="R16" s="238">
        <f t="shared" si="11"/>
        <v>334.69607221713437</v>
      </c>
      <c r="S16" s="238">
        <f t="shared" si="11"/>
        <v>343.45172146633456</v>
      </c>
      <c r="T16" s="238">
        <f t="shared" si="11"/>
        <v>352.08953226121281</v>
      </c>
      <c r="U16" s="238">
        <f t="shared" si="11"/>
        <v>360.94458399758224</v>
      </c>
      <c r="V16" s="238">
        <f t="shared" si="11"/>
        <v>370.02234028512146</v>
      </c>
      <c r="W16" s="238">
        <f t="shared" si="11"/>
        <v>379.32840214329224</v>
      </c>
      <c r="X16" s="238">
        <f t="shared" si="11"/>
        <v>388.86851145719601</v>
      </c>
      <c r="Y16" s="238">
        <f t="shared" si="11"/>
        <v>398.64855452034453</v>
      </c>
      <c r="Z16" s="238">
        <f t="shared" si="11"/>
        <v>408.67456566653124</v>
      </c>
      <c r="AA16" s="238">
        <f t="shared" si="11"/>
        <v>418.95273099304444</v>
      </c>
      <c r="AB16" s="238">
        <f t="shared" si="11"/>
        <v>429.48939217751951</v>
      </c>
      <c r="AC16" s="238">
        <f t="shared" si="11"/>
        <v>440.29105039078411</v>
      </c>
      <c r="AD16" s="238">
        <f t="shared" si="11"/>
        <v>451.36437030811237</v>
      </c>
      <c r="AE16" s="238">
        <f t="shared" si="11"/>
        <v>462.71618422136129</v>
      </c>
      <c r="AF16" s="238">
        <f t="shared" si="11"/>
        <v>474.35349625452852</v>
      </c>
      <c r="AG16" s="238">
        <f t="shared" si="11"/>
        <v>486.28348668532993</v>
      </c>
      <c r="AH16" s="238">
        <f t="shared" si="11"/>
        <v>498.51351637546588</v>
      </c>
      <c r="AI16" s="255">
        <f t="shared" si="11"/>
        <v>511.05113131230883</v>
      </c>
    </row>
    <row r="19" spans="3:35" ht="15.75">
      <c r="C19" s="67" t="s">
        <v>105</v>
      </c>
    </row>
    <row r="20" spans="3:35" ht="15.75" thickBot="1"/>
    <row r="21" spans="3:35" ht="15.75" thickBot="1">
      <c r="C21" s="3"/>
      <c r="E21" s="249">
        <v>0</v>
      </c>
      <c r="F21" s="83">
        <v>1</v>
      </c>
      <c r="G21" s="83">
        <v>2</v>
      </c>
      <c r="H21" s="83">
        <v>3</v>
      </c>
      <c r="I21" s="83">
        <v>4</v>
      </c>
      <c r="J21" s="83">
        <v>5</v>
      </c>
      <c r="K21" s="83">
        <v>6</v>
      </c>
      <c r="L21" s="83">
        <v>7</v>
      </c>
      <c r="M21" s="83">
        <v>8</v>
      </c>
      <c r="N21" s="83">
        <v>9</v>
      </c>
      <c r="O21" s="83">
        <v>10</v>
      </c>
      <c r="P21" s="83">
        <v>11</v>
      </c>
      <c r="Q21" s="83">
        <v>12</v>
      </c>
      <c r="R21" s="83">
        <v>13</v>
      </c>
      <c r="S21" s="83">
        <v>14</v>
      </c>
      <c r="T21" s="84">
        <v>15</v>
      </c>
      <c r="U21" s="83">
        <v>16</v>
      </c>
      <c r="V21" s="85">
        <v>17</v>
      </c>
      <c r="W21" s="86">
        <v>18</v>
      </c>
      <c r="X21" s="86">
        <v>19</v>
      </c>
      <c r="Y21" s="87">
        <v>20</v>
      </c>
      <c r="Z21" s="83">
        <v>21</v>
      </c>
      <c r="AA21" s="85">
        <v>22</v>
      </c>
      <c r="AB21" s="86">
        <v>23</v>
      </c>
      <c r="AC21" s="86">
        <v>24</v>
      </c>
      <c r="AD21" s="87">
        <v>25</v>
      </c>
      <c r="AE21" s="83">
        <v>26</v>
      </c>
      <c r="AF21" s="85">
        <v>27</v>
      </c>
      <c r="AG21" s="86">
        <v>28</v>
      </c>
      <c r="AH21" s="86">
        <v>29</v>
      </c>
      <c r="AI21" s="88">
        <v>30</v>
      </c>
    </row>
    <row r="22" spans="3:35" ht="15.75" thickBot="1">
      <c r="C22" s="4" t="s">
        <v>0</v>
      </c>
      <c r="E22" s="225">
        <f>+E95/1000</f>
        <v>0</v>
      </c>
      <c r="F22" s="231">
        <f t="shared" ref="F22:AI22" si="12">+F95/1000</f>
        <v>0</v>
      </c>
      <c r="G22" s="231">
        <f t="shared" si="12"/>
        <v>0</v>
      </c>
      <c r="H22" s="231">
        <f t="shared" si="12"/>
        <v>0</v>
      </c>
      <c r="I22" s="231">
        <f t="shared" si="12"/>
        <v>0</v>
      </c>
      <c r="J22" s="231">
        <f t="shared" si="12"/>
        <v>0</v>
      </c>
      <c r="K22" s="231">
        <f t="shared" si="12"/>
        <v>0</v>
      </c>
      <c r="L22" s="231">
        <f t="shared" si="12"/>
        <v>0</v>
      </c>
      <c r="M22" s="231">
        <f t="shared" si="12"/>
        <v>0</v>
      </c>
      <c r="N22" s="231">
        <f t="shared" si="12"/>
        <v>0</v>
      </c>
      <c r="O22" s="231">
        <f t="shared" si="12"/>
        <v>0</v>
      </c>
      <c r="P22" s="231">
        <f t="shared" si="12"/>
        <v>0</v>
      </c>
      <c r="Q22" s="231">
        <f t="shared" si="12"/>
        <v>0</v>
      </c>
      <c r="R22" s="231">
        <f t="shared" si="12"/>
        <v>0</v>
      </c>
      <c r="S22" s="231">
        <f t="shared" si="12"/>
        <v>0</v>
      </c>
      <c r="T22" s="231">
        <f t="shared" si="12"/>
        <v>0</v>
      </c>
      <c r="U22" s="231">
        <f t="shared" si="12"/>
        <v>0</v>
      </c>
      <c r="V22" s="231">
        <f t="shared" si="12"/>
        <v>0</v>
      </c>
      <c r="W22" s="231">
        <f t="shared" si="12"/>
        <v>0</v>
      </c>
      <c r="X22" s="231">
        <f t="shared" si="12"/>
        <v>0</v>
      </c>
      <c r="Y22" s="231">
        <f t="shared" si="12"/>
        <v>0</v>
      </c>
      <c r="Z22" s="231">
        <f t="shared" si="12"/>
        <v>0</v>
      </c>
      <c r="AA22" s="231">
        <f t="shared" si="12"/>
        <v>0</v>
      </c>
      <c r="AB22" s="231">
        <f t="shared" si="12"/>
        <v>0</v>
      </c>
      <c r="AC22" s="231">
        <f t="shared" si="12"/>
        <v>0</v>
      </c>
      <c r="AD22" s="231">
        <f t="shared" si="12"/>
        <v>0</v>
      </c>
      <c r="AE22" s="231">
        <f t="shared" si="12"/>
        <v>0</v>
      </c>
      <c r="AF22" s="231">
        <f t="shared" si="12"/>
        <v>0</v>
      </c>
      <c r="AG22" s="231">
        <f t="shared" si="12"/>
        <v>0</v>
      </c>
      <c r="AH22" s="231">
        <f t="shared" si="12"/>
        <v>0</v>
      </c>
      <c r="AI22" s="232">
        <f t="shared" si="12"/>
        <v>0</v>
      </c>
    </row>
    <row r="23" spans="3:35" ht="15.75" thickBot="1">
      <c r="C23" s="5" t="s">
        <v>227</v>
      </c>
      <c r="E23" s="226">
        <f>+E96/1000</f>
        <v>0</v>
      </c>
      <c r="F23" s="233">
        <f t="shared" ref="F23:AI23" si="13">+F96/1000</f>
        <v>0</v>
      </c>
      <c r="G23" s="233">
        <f t="shared" si="13"/>
        <v>0</v>
      </c>
      <c r="H23" s="233">
        <f t="shared" si="13"/>
        <v>0</v>
      </c>
      <c r="I23" s="233">
        <f t="shared" si="13"/>
        <v>0</v>
      </c>
      <c r="J23" s="233">
        <f t="shared" si="13"/>
        <v>0</v>
      </c>
      <c r="K23" s="233">
        <f t="shared" si="13"/>
        <v>0</v>
      </c>
      <c r="L23" s="233">
        <f t="shared" si="13"/>
        <v>0</v>
      </c>
      <c r="M23" s="233">
        <f t="shared" si="13"/>
        <v>0</v>
      </c>
      <c r="N23" s="233">
        <f t="shared" si="13"/>
        <v>0</v>
      </c>
      <c r="O23" s="233">
        <f t="shared" si="13"/>
        <v>0</v>
      </c>
      <c r="P23" s="233">
        <f t="shared" si="13"/>
        <v>0</v>
      </c>
      <c r="Q23" s="233">
        <f t="shared" si="13"/>
        <v>0</v>
      </c>
      <c r="R23" s="233">
        <f t="shared" si="13"/>
        <v>0</v>
      </c>
      <c r="S23" s="233">
        <f t="shared" si="13"/>
        <v>0</v>
      </c>
      <c r="T23" s="233">
        <f t="shared" si="13"/>
        <v>0</v>
      </c>
      <c r="U23" s="233">
        <f t="shared" si="13"/>
        <v>0</v>
      </c>
      <c r="V23" s="233">
        <f t="shared" si="13"/>
        <v>0</v>
      </c>
      <c r="W23" s="233">
        <f t="shared" si="13"/>
        <v>0</v>
      </c>
      <c r="X23" s="233">
        <f t="shared" si="13"/>
        <v>0</v>
      </c>
      <c r="Y23" s="233">
        <f t="shared" si="13"/>
        <v>0</v>
      </c>
      <c r="Z23" s="233">
        <f t="shared" si="13"/>
        <v>0</v>
      </c>
      <c r="AA23" s="233">
        <f t="shared" si="13"/>
        <v>0</v>
      </c>
      <c r="AB23" s="233">
        <f t="shared" si="13"/>
        <v>0</v>
      </c>
      <c r="AC23" s="233">
        <f t="shared" si="13"/>
        <v>0</v>
      </c>
      <c r="AD23" s="233">
        <f t="shared" si="13"/>
        <v>0</v>
      </c>
      <c r="AE23" s="233">
        <f t="shared" si="13"/>
        <v>0</v>
      </c>
      <c r="AF23" s="233">
        <f t="shared" si="13"/>
        <v>0</v>
      </c>
      <c r="AG23" s="233">
        <f t="shared" si="13"/>
        <v>0</v>
      </c>
      <c r="AH23" s="233">
        <f t="shared" si="13"/>
        <v>0</v>
      </c>
      <c r="AI23" s="234">
        <f t="shared" si="13"/>
        <v>0</v>
      </c>
    </row>
    <row r="24" spans="3:35" ht="15.75" thickBot="1">
      <c r="C24" s="4" t="s">
        <v>1</v>
      </c>
      <c r="E24" s="225">
        <f>+E101/1000</f>
        <v>0</v>
      </c>
      <c r="F24" s="231">
        <f t="shared" ref="F24:AI24" si="14">+F101/1000</f>
        <v>462.4678178967589</v>
      </c>
      <c r="G24" s="231">
        <f t="shared" si="14"/>
        <v>959.44683423624554</v>
      </c>
      <c r="H24" s="231">
        <f t="shared" si="14"/>
        <v>1491.3948614355156</v>
      </c>
      <c r="I24" s="231">
        <f t="shared" si="14"/>
        <v>2056.6394794990215</v>
      </c>
      <c r="J24" s="231">
        <f t="shared" si="14"/>
        <v>2653.6305044105998</v>
      </c>
      <c r="K24" s="231">
        <f t="shared" si="14"/>
        <v>2739.1304792627093</v>
      </c>
      <c r="L24" s="231">
        <f t="shared" si="14"/>
        <v>2824.6187415204981</v>
      </c>
      <c r="M24" s="231">
        <f t="shared" si="14"/>
        <v>2912.7750924433531</v>
      </c>
      <c r="N24" s="231">
        <f t="shared" si="14"/>
        <v>3000.7409002351419</v>
      </c>
      <c r="O24" s="231">
        <f t="shared" si="14"/>
        <v>3088.3325271130061</v>
      </c>
      <c r="P24" s="231">
        <f t="shared" si="14"/>
        <v>3175.3617377270507</v>
      </c>
      <c r="Q24" s="231">
        <f t="shared" si="14"/>
        <v>3261.6363161410941</v>
      </c>
      <c r="R24" s="231">
        <f t="shared" si="14"/>
        <v>3346.960722171345</v>
      </c>
      <c r="S24" s="231">
        <f t="shared" si="14"/>
        <v>3434.5172146633472</v>
      </c>
      <c r="T24" s="231">
        <f t="shared" si="14"/>
        <v>3520.8953226121298</v>
      </c>
      <c r="U24" s="231">
        <f t="shared" si="14"/>
        <v>3609.4458399758246</v>
      </c>
      <c r="V24" s="231">
        <f t="shared" si="14"/>
        <v>3700.2234028512162</v>
      </c>
      <c r="W24" s="231">
        <f t="shared" si="14"/>
        <v>3793.2840214329235</v>
      </c>
      <c r="X24" s="231">
        <f t="shared" si="14"/>
        <v>3888.6851145719615</v>
      </c>
      <c r="Y24" s="231">
        <f t="shared" si="14"/>
        <v>3986.4855452034458</v>
      </c>
      <c r="Z24" s="231">
        <f t="shared" si="14"/>
        <v>4086.7456566653127</v>
      </c>
      <c r="AA24" s="231">
        <f t="shared" si="14"/>
        <v>4189.527309930445</v>
      </c>
      <c r="AB24" s="231">
        <f t="shared" si="14"/>
        <v>4294.8939217751949</v>
      </c>
      <c r="AC24" s="231">
        <f t="shared" si="14"/>
        <v>4402.9105039078413</v>
      </c>
      <c r="AD24" s="231">
        <f t="shared" si="14"/>
        <v>4513.6437030811239</v>
      </c>
      <c r="AE24" s="231">
        <f t="shared" si="14"/>
        <v>4627.1618422136144</v>
      </c>
      <c r="AF24" s="231">
        <f t="shared" si="14"/>
        <v>4743.5349625452864</v>
      </c>
      <c r="AG24" s="231">
        <f t="shared" si="14"/>
        <v>4862.8348668532999</v>
      </c>
      <c r="AH24" s="231">
        <f t="shared" si="14"/>
        <v>4985.1351637546604</v>
      </c>
      <c r="AI24" s="232">
        <f t="shared" si="14"/>
        <v>5110.5113131230892</v>
      </c>
    </row>
    <row r="25" spans="3:35" ht="15.75" thickBot="1">
      <c r="C25" s="5" t="s">
        <v>227</v>
      </c>
      <c r="E25" s="226">
        <f>+E102/1000</f>
        <v>0</v>
      </c>
      <c r="F25" s="233">
        <f t="shared" ref="F25:AI25" si="15">+F102/1000</f>
        <v>462.4678178967589</v>
      </c>
      <c r="G25" s="233">
        <f t="shared" si="15"/>
        <v>959.44683423624554</v>
      </c>
      <c r="H25" s="233">
        <f t="shared" si="15"/>
        <v>1491.3948614355156</v>
      </c>
      <c r="I25" s="233">
        <f t="shared" si="15"/>
        <v>2056.6394794990215</v>
      </c>
      <c r="J25" s="233">
        <f t="shared" si="15"/>
        <v>2653.6305044105998</v>
      </c>
      <c r="K25" s="233">
        <f t="shared" si="15"/>
        <v>2739.1304792627093</v>
      </c>
      <c r="L25" s="233">
        <f t="shared" si="15"/>
        <v>2824.6187415204981</v>
      </c>
      <c r="M25" s="233">
        <f t="shared" si="15"/>
        <v>2912.7750924433531</v>
      </c>
      <c r="N25" s="233">
        <f t="shared" si="15"/>
        <v>3000.7409002351419</v>
      </c>
      <c r="O25" s="233">
        <f t="shared" si="15"/>
        <v>3088.3325271130061</v>
      </c>
      <c r="P25" s="233">
        <f t="shared" si="15"/>
        <v>3175.3617377270507</v>
      </c>
      <c r="Q25" s="233">
        <f t="shared" si="15"/>
        <v>3261.6363161410941</v>
      </c>
      <c r="R25" s="233">
        <f t="shared" si="15"/>
        <v>3346.960722171345</v>
      </c>
      <c r="S25" s="233">
        <f t="shared" si="15"/>
        <v>3434.5172146633472</v>
      </c>
      <c r="T25" s="233">
        <f t="shared" si="15"/>
        <v>3520.8953226121298</v>
      </c>
      <c r="U25" s="233">
        <f t="shared" si="15"/>
        <v>3609.4458399758246</v>
      </c>
      <c r="V25" s="233">
        <f t="shared" si="15"/>
        <v>3700.2234028512162</v>
      </c>
      <c r="W25" s="233">
        <f t="shared" si="15"/>
        <v>3793.2840214329235</v>
      </c>
      <c r="X25" s="233">
        <f t="shared" si="15"/>
        <v>3888.6851145719615</v>
      </c>
      <c r="Y25" s="233">
        <f t="shared" si="15"/>
        <v>3986.4855452034458</v>
      </c>
      <c r="Z25" s="233">
        <f t="shared" si="15"/>
        <v>4086.7456566653127</v>
      </c>
      <c r="AA25" s="233">
        <f t="shared" si="15"/>
        <v>4189.527309930445</v>
      </c>
      <c r="AB25" s="233">
        <f t="shared" si="15"/>
        <v>4294.8939217751949</v>
      </c>
      <c r="AC25" s="233">
        <f t="shared" si="15"/>
        <v>4402.9105039078413</v>
      </c>
      <c r="AD25" s="233">
        <f t="shared" si="15"/>
        <v>4513.6437030811239</v>
      </c>
      <c r="AE25" s="233">
        <f t="shared" si="15"/>
        <v>4627.1618422136144</v>
      </c>
      <c r="AF25" s="233">
        <f t="shared" si="15"/>
        <v>4743.5349625452864</v>
      </c>
      <c r="AG25" s="233">
        <f t="shared" si="15"/>
        <v>4862.8348668532999</v>
      </c>
      <c r="AH25" s="233">
        <f t="shared" si="15"/>
        <v>4985.1351637546604</v>
      </c>
      <c r="AI25" s="234">
        <f t="shared" si="15"/>
        <v>5110.5113131230892</v>
      </c>
    </row>
    <row r="26" spans="3:35" ht="15.75" thickBot="1">
      <c r="C26" s="6" t="s">
        <v>2</v>
      </c>
      <c r="E26" s="252">
        <f>+E107/1000</f>
        <v>0</v>
      </c>
      <c r="F26" s="236">
        <f t="shared" ref="F26:AI26" si="16">+F107/1000</f>
        <v>462.4678178967589</v>
      </c>
      <c r="G26" s="236">
        <f t="shared" si="16"/>
        <v>959.44683423624554</v>
      </c>
      <c r="H26" s="236">
        <f t="shared" si="16"/>
        <v>1491.3948614355156</v>
      </c>
      <c r="I26" s="236">
        <f t="shared" si="16"/>
        <v>2056.6394794990215</v>
      </c>
      <c r="J26" s="236">
        <f t="shared" si="16"/>
        <v>2653.6305044105998</v>
      </c>
      <c r="K26" s="236">
        <f t="shared" si="16"/>
        <v>2739.1304792627093</v>
      </c>
      <c r="L26" s="236">
        <f t="shared" si="16"/>
        <v>2824.6187415204981</v>
      </c>
      <c r="M26" s="236">
        <f t="shared" si="16"/>
        <v>2912.7750924433531</v>
      </c>
      <c r="N26" s="236">
        <f t="shared" si="16"/>
        <v>3000.7409002351419</v>
      </c>
      <c r="O26" s="236">
        <f t="shared" si="16"/>
        <v>3088.3325271130061</v>
      </c>
      <c r="P26" s="236">
        <f t="shared" si="16"/>
        <v>3175.3617377270507</v>
      </c>
      <c r="Q26" s="236">
        <f t="shared" si="16"/>
        <v>3261.6363161410941</v>
      </c>
      <c r="R26" s="236">
        <f t="shared" si="16"/>
        <v>3346.960722171345</v>
      </c>
      <c r="S26" s="236">
        <f t="shared" si="16"/>
        <v>3434.5172146633472</v>
      </c>
      <c r="T26" s="236">
        <f t="shared" si="16"/>
        <v>3520.8953226121298</v>
      </c>
      <c r="U26" s="236">
        <f t="shared" si="16"/>
        <v>3609.4458399758246</v>
      </c>
      <c r="V26" s="236">
        <f t="shared" si="16"/>
        <v>3700.2234028512162</v>
      </c>
      <c r="W26" s="236">
        <f t="shared" si="16"/>
        <v>3793.2840214329235</v>
      </c>
      <c r="X26" s="236">
        <f t="shared" si="16"/>
        <v>3888.6851145719615</v>
      </c>
      <c r="Y26" s="236">
        <f t="shared" si="16"/>
        <v>3986.4855452034458</v>
      </c>
      <c r="Z26" s="236">
        <f t="shared" si="16"/>
        <v>4086.7456566653127</v>
      </c>
      <c r="AA26" s="236">
        <f t="shared" si="16"/>
        <v>4189.527309930445</v>
      </c>
      <c r="AB26" s="236">
        <f t="shared" si="16"/>
        <v>4294.8939217751949</v>
      </c>
      <c r="AC26" s="236">
        <f t="shared" si="16"/>
        <v>4402.9105039078413</v>
      </c>
      <c r="AD26" s="236">
        <f t="shared" si="16"/>
        <v>4513.6437030811239</v>
      </c>
      <c r="AE26" s="236">
        <f t="shared" si="16"/>
        <v>4627.1618422136144</v>
      </c>
      <c r="AF26" s="236">
        <f t="shared" si="16"/>
        <v>4743.5349625452864</v>
      </c>
      <c r="AG26" s="236">
        <f t="shared" si="16"/>
        <v>4862.8348668532999</v>
      </c>
      <c r="AH26" s="236">
        <f t="shared" si="16"/>
        <v>4985.1351637546604</v>
      </c>
      <c r="AI26" s="237">
        <f t="shared" si="16"/>
        <v>5110.5113131230892</v>
      </c>
    </row>
    <row r="27" spans="3:35" ht="15.75" thickBot="1">
      <c r="C27" s="11" t="s">
        <v>227</v>
      </c>
      <c r="E27" s="253">
        <f>+E108/1000</f>
        <v>0</v>
      </c>
      <c r="F27" s="254">
        <f t="shared" ref="F27:AI27" si="17">+F108/1000</f>
        <v>462.4678178967589</v>
      </c>
      <c r="G27" s="254">
        <f t="shared" si="17"/>
        <v>959.44683423624554</v>
      </c>
      <c r="H27" s="254">
        <f t="shared" si="17"/>
        <v>1491.3948614355156</v>
      </c>
      <c r="I27" s="254">
        <f t="shared" si="17"/>
        <v>2056.6394794990215</v>
      </c>
      <c r="J27" s="254">
        <f t="shared" si="17"/>
        <v>2653.6305044105998</v>
      </c>
      <c r="K27" s="254">
        <f t="shared" si="17"/>
        <v>2739.1304792627093</v>
      </c>
      <c r="L27" s="254">
        <f t="shared" si="17"/>
        <v>2824.6187415204981</v>
      </c>
      <c r="M27" s="254">
        <f t="shared" si="17"/>
        <v>2912.7750924433531</v>
      </c>
      <c r="N27" s="254">
        <f t="shared" si="17"/>
        <v>3000.7409002351419</v>
      </c>
      <c r="O27" s="254">
        <f t="shared" si="17"/>
        <v>3088.3325271130061</v>
      </c>
      <c r="P27" s="254">
        <f t="shared" si="17"/>
        <v>3175.3617377270507</v>
      </c>
      <c r="Q27" s="254">
        <f t="shared" si="17"/>
        <v>3261.6363161410941</v>
      </c>
      <c r="R27" s="254">
        <f t="shared" si="17"/>
        <v>3346.960722171345</v>
      </c>
      <c r="S27" s="254">
        <f t="shared" si="17"/>
        <v>3434.5172146633472</v>
      </c>
      <c r="T27" s="254">
        <f t="shared" si="17"/>
        <v>3520.8953226121298</v>
      </c>
      <c r="U27" s="254">
        <f t="shared" si="17"/>
        <v>3609.4458399758246</v>
      </c>
      <c r="V27" s="254">
        <f t="shared" si="17"/>
        <v>3700.2234028512162</v>
      </c>
      <c r="W27" s="254">
        <f t="shared" si="17"/>
        <v>3793.2840214329235</v>
      </c>
      <c r="X27" s="254">
        <f t="shared" si="17"/>
        <v>3888.6851145719615</v>
      </c>
      <c r="Y27" s="254">
        <f t="shared" si="17"/>
        <v>3986.4855452034458</v>
      </c>
      <c r="Z27" s="254">
        <f t="shared" si="17"/>
        <v>4086.7456566653127</v>
      </c>
      <c r="AA27" s="254">
        <f t="shared" si="17"/>
        <v>4189.527309930445</v>
      </c>
      <c r="AB27" s="254">
        <f t="shared" si="17"/>
        <v>4294.8939217751949</v>
      </c>
      <c r="AC27" s="254">
        <f t="shared" si="17"/>
        <v>4402.9105039078413</v>
      </c>
      <c r="AD27" s="254">
        <f t="shared" si="17"/>
        <v>4513.6437030811239</v>
      </c>
      <c r="AE27" s="254">
        <f t="shared" si="17"/>
        <v>4627.1618422136144</v>
      </c>
      <c r="AF27" s="254">
        <f t="shared" si="17"/>
        <v>4743.5349625452864</v>
      </c>
      <c r="AG27" s="254">
        <f t="shared" si="17"/>
        <v>4862.8348668532999</v>
      </c>
      <c r="AH27" s="238">
        <f t="shared" si="17"/>
        <v>4985.1351637546604</v>
      </c>
      <c r="AI27" s="239">
        <f t="shared" si="17"/>
        <v>5110.5113131230892</v>
      </c>
    </row>
    <row r="28" spans="3:35">
      <c r="C28" s="20"/>
    </row>
    <row r="30" spans="3:35" ht="21">
      <c r="C30" s="19" t="s">
        <v>104</v>
      </c>
    </row>
    <row r="32" spans="3:35">
      <c r="E32" s="2">
        <v>0</v>
      </c>
      <c r="F32" s="2">
        <v>1</v>
      </c>
      <c r="G32" s="2">
        <v>2</v>
      </c>
      <c r="H32" s="2">
        <v>3</v>
      </c>
      <c r="I32" s="2">
        <v>4</v>
      </c>
      <c r="J32" s="2">
        <v>5</v>
      </c>
      <c r="K32" s="2">
        <v>6</v>
      </c>
      <c r="L32" s="2">
        <v>7</v>
      </c>
      <c r="M32" s="2">
        <v>8</v>
      </c>
      <c r="N32" s="2">
        <v>9</v>
      </c>
      <c r="O32" s="2">
        <v>10</v>
      </c>
      <c r="P32" s="2">
        <v>11</v>
      </c>
      <c r="Q32" s="2">
        <v>12</v>
      </c>
      <c r="R32" s="2">
        <v>13</v>
      </c>
      <c r="S32" s="2">
        <v>14</v>
      </c>
      <c r="T32" s="2">
        <v>15</v>
      </c>
      <c r="U32" s="2">
        <v>16</v>
      </c>
      <c r="V32" s="2">
        <v>17</v>
      </c>
      <c r="W32" s="2">
        <v>18</v>
      </c>
      <c r="X32" s="2">
        <v>19</v>
      </c>
      <c r="Y32" s="2">
        <v>20</v>
      </c>
      <c r="Z32" s="2">
        <v>21</v>
      </c>
      <c r="AA32" s="2">
        <v>22</v>
      </c>
      <c r="AB32" s="2">
        <v>23</v>
      </c>
      <c r="AC32" s="2">
        <v>24</v>
      </c>
      <c r="AD32" s="2">
        <v>25</v>
      </c>
      <c r="AE32" s="2">
        <v>26</v>
      </c>
      <c r="AF32" s="2">
        <v>27</v>
      </c>
      <c r="AG32" s="2">
        <v>28</v>
      </c>
      <c r="AH32" s="2">
        <v>29</v>
      </c>
      <c r="AI32" s="2">
        <v>30</v>
      </c>
    </row>
    <row r="33" spans="3:35">
      <c r="C33" s="1" t="s">
        <v>33</v>
      </c>
      <c r="E33" s="7">
        <f>+Inputs!E6</f>
        <v>1.4999999999999999E-2</v>
      </c>
      <c r="F33" s="7">
        <f>+Inputs!F6</f>
        <v>1.4E-2</v>
      </c>
      <c r="G33" s="7">
        <f>+Inputs!G6</f>
        <v>1.2999999999999999E-2</v>
      </c>
      <c r="H33" s="7">
        <f>+Inputs!H6</f>
        <v>1.2E-2</v>
      </c>
      <c r="I33" s="7">
        <f>+Inputs!I6</f>
        <v>1.0999999999999999E-2</v>
      </c>
      <c r="J33" s="7">
        <f>+Inputs!J6</f>
        <v>0.01</v>
      </c>
      <c r="K33" s="7">
        <f>+Inputs!K6</f>
        <v>0.01</v>
      </c>
      <c r="L33" s="7">
        <f>+Inputs!L6</f>
        <v>0.01</v>
      </c>
      <c r="M33" s="7">
        <f>+Inputs!M6</f>
        <v>0.01</v>
      </c>
      <c r="N33" s="7">
        <f>+Inputs!N6</f>
        <v>0.01</v>
      </c>
      <c r="O33" s="7">
        <f>+Inputs!O6</f>
        <v>0.01</v>
      </c>
      <c r="P33" s="7">
        <f>+Inputs!P6</f>
        <v>0.01</v>
      </c>
      <c r="Q33" s="7">
        <f>+Inputs!Q6</f>
        <v>0.01</v>
      </c>
      <c r="R33" s="7">
        <f>+Inputs!R6</f>
        <v>0.01</v>
      </c>
      <c r="S33" s="7">
        <f>+Inputs!S6</f>
        <v>0.01</v>
      </c>
      <c r="T33" s="7">
        <f>+Inputs!T6</f>
        <v>0.01</v>
      </c>
      <c r="U33" s="7">
        <f>+Inputs!U6</f>
        <v>0.01</v>
      </c>
      <c r="V33" s="7">
        <f>+Inputs!V6</f>
        <v>0.01</v>
      </c>
      <c r="W33" s="7">
        <f>+Inputs!W6</f>
        <v>0.01</v>
      </c>
      <c r="X33" s="7">
        <f>+Inputs!X6</f>
        <v>0.01</v>
      </c>
      <c r="Y33" s="7">
        <f>+Inputs!Y6</f>
        <v>0.01</v>
      </c>
      <c r="Z33" s="7">
        <f>+Inputs!Z6</f>
        <v>0.01</v>
      </c>
      <c r="AA33" s="7">
        <f>+Inputs!AA6</f>
        <v>0.01</v>
      </c>
      <c r="AB33" s="7">
        <f>+Inputs!AB6</f>
        <v>0.01</v>
      </c>
      <c r="AC33" s="7">
        <f>+Inputs!AC6</f>
        <v>0.01</v>
      </c>
      <c r="AD33" s="7">
        <f>+Inputs!AD6</f>
        <v>0.01</v>
      </c>
      <c r="AE33" s="7">
        <f>+Inputs!AE6</f>
        <v>0.01</v>
      </c>
      <c r="AF33" s="7">
        <f>+Inputs!AF6</f>
        <v>0.01</v>
      </c>
      <c r="AG33" s="7">
        <f>+Inputs!AG6</f>
        <v>0.01</v>
      </c>
      <c r="AH33" s="7">
        <f>+Inputs!AH6</f>
        <v>0.01</v>
      </c>
      <c r="AI33" s="7">
        <f>+Inputs!AI6</f>
        <v>0.01</v>
      </c>
    </row>
    <row r="36" spans="3:35" ht="15.75">
      <c r="C36" s="67" t="s">
        <v>202</v>
      </c>
    </row>
    <row r="38" spans="3:35">
      <c r="C38" s="20" t="s">
        <v>203</v>
      </c>
    </row>
    <row r="40" spans="3:35">
      <c r="C40" s="240" t="s">
        <v>241</v>
      </c>
      <c r="D40" s="8"/>
      <c r="E40" s="2">
        <v>0</v>
      </c>
      <c r="F40" s="2">
        <v>1</v>
      </c>
      <c r="G40" s="2">
        <v>2</v>
      </c>
      <c r="H40" s="2">
        <v>3</v>
      </c>
      <c r="I40" s="2">
        <v>4</v>
      </c>
      <c r="J40" s="2">
        <v>5</v>
      </c>
      <c r="K40" s="2">
        <v>6</v>
      </c>
      <c r="L40" s="2">
        <v>7</v>
      </c>
      <c r="M40" s="2">
        <v>8</v>
      </c>
      <c r="N40" s="2">
        <v>9</v>
      </c>
      <c r="O40" s="2">
        <v>10</v>
      </c>
      <c r="P40" s="2">
        <v>11</v>
      </c>
      <c r="Q40" s="2">
        <v>12</v>
      </c>
      <c r="R40" s="2">
        <v>13</v>
      </c>
      <c r="S40" s="2">
        <v>14</v>
      </c>
      <c r="T40" s="2">
        <v>15</v>
      </c>
      <c r="U40" s="2">
        <v>16</v>
      </c>
      <c r="V40" s="2">
        <v>17</v>
      </c>
      <c r="W40" s="2">
        <v>18</v>
      </c>
      <c r="X40" s="2">
        <v>19</v>
      </c>
      <c r="Y40" s="2">
        <v>20</v>
      </c>
      <c r="Z40" s="2">
        <v>21</v>
      </c>
      <c r="AA40" s="2">
        <v>22</v>
      </c>
      <c r="AB40" s="2">
        <v>23</v>
      </c>
      <c r="AC40" s="2">
        <v>24</v>
      </c>
      <c r="AD40" s="2">
        <v>25</v>
      </c>
      <c r="AE40" s="2">
        <v>26</v>
      </c>
      <c r="AF40" s="2">
        <v>27</v>
      </c>
      <c r="AG40" s="2">
        <v>28</v>
      </c>
      <c r="AH40" s="2">
        <v>29</v>
      </c>
      <c r="AI40" s="2">
        <v>30</v>
      </c>
    </row>
    <row r="41" spans="3:35">
      <c r="C41" t="s">
        <v>226</v>
      </c>
    </row>
    <row r="42" spans="3:35">
      <c r="C42" s="250" t="s">
        <v>232</v>
      </c>
      <c r="D42" s="251">
        <f>+Inputs!D52</f>
        <v>0</v>
      </c>
      <c r="E42" s="21">
        <f>+D42</f>
        <v>0</v>
      </c>
      <c r="F42" s="21">
        <f t="shared" ref="F42:AI43" si="18">+E42*(1+F$33)</f>
        <v>0</v>
      </c>
      <c r="G42" s="21">
        <f t="shared" si="18"/>
        <v>0</v>
      </c>
      <c r="H42" s="21">
        <f t="shared" si="18"/>
        <v>0</v>
      </c>
      <c r="I42" s="21">
        <f t="shared" si="18"/>
        <v>0</v>
      </c>
      <c r="J42" s="21">
        <f t="shared" si="18"/>
        <v>0</v>
      </c>
      <c r="K42" s="21">
        <f t="shared" si="18"/>
        <v>0</v>
      </c>
      <c r="L42" s="21">
        <f t="shared" si="18"/>
        <v>0</v>
      </c>
      <c r="M42" s="21">
        <f t="shared" si="18"/>
        <v>0</v>
      </c>
      <c r="N42" s="21">
        <f t="shared" si="18"/>
        <v>0</v>
      </c>
      <c r="O42" s="21">
        <f t="shared" si="18"/>
        <v>0</v>
      </c>
      <c r="P42" s="21">
        <f t="shared" si="18"/>
        <v>0</v>
      </c>
      <c r="Q42" s="21">
        <f t="shared" si="18"/>
        <v>0</v>
      </c>
      <c r="R42" s="21">
        <f t="shared" si="18"/>
        <v>0</v>
      </c>
      <c r="S42" s="21">
        <f t="shared" si="18"/>
        <v>0</v>
      </c>
      <c r="T42" s="21">
        <f t="shared" si="18"/>
        <v>0</v>
      </c>
      <c r="U42" s="21">
        <f t="shared" si="18"/>
        <v>0</v>
      </c>
      <c r="V42" s="21">
        <f t="shared" si="18"/>
        <v>0</v>
      </c>
      <c r="W42" s="21">
        <f t="shared" si="18"/>
        <v>0</v>
      </c>
      <c r="X42" s="21">
        <f t="shared" si="18"/>
        <v>0</v>
      </c>
      <c r="Y42" s="21">
        <f t="shared" si="18"/>
        <v>0</v>
      </c>
      <c r="Z42" s="21">
        <f t="shared" si="18"/>
        <v>0</v>
      </c>
      <c r="AA42" s="21">
        <f t="shared" si="18"/>
        <v>0</v>
      </c>
      <c r="AB42" s="21">
        <f t="shared" si="18"/>
        <v>0</v>
      </c>
      <c r="AC42" s="21">
        <f t="shared" si="18"/>
        <v>0</v>
      </c>
      <c r="AD42" s="21">
        <f t="shared" si="18"/>
        <v>0</v>
      </c>
      <c r="AE42" s="21">
        <f t="shared" si="18"/>
        <v>0</v>
      </c>
      <c r="AF42" s="21">
        <f t="shared" si="18"/>
        <v>0</v>
      </c>
      <c r="AG42" s="21">
        <f t="shared" si="18"/>
        <v>0</v>
      </c>
      <c r="AH42" s="21">
        <f t="shared" si="18"/>
        <v>0</v>
      </c>
      <c r="AI42" s="21">
        <f t="shared" si="18"/>
        <v>0</v>
      </c>
    </row>
    <row r="43" spans="3:35">
      <c r="C43" s="250" t="s">
        <v>233</v>
      </c>
      <c r="D43" s="251">
        <f>+Inputs!D53</f>
        <v>0.75</v>
      </c>
      <c r="E43" s="21">
        <f t="shared" ref="E43:E46" si="19">+D43</f>
        <v>0.75</v>
      </c>
      <c r="F43" s="21">
        <f t="shared" si="18"/>
        <v>0.76049999999999995</v>
      </c>
      <c r="G43" s="21">
        <f t="shared" si="18"/>
        <v>0.77038649999999986</v>
      </c>
      <c r="H43" s="21">
        <f t="shared" si="18"/>
        <v>0.77963113799999983</v>
      </c>
      <c r="I43" s="21">
        <f t="shared" si="18"/>
        <v>0.7882070805179997</v>
      </c>
      <c r="J43" s="21">
        <f t="shared" si="18"/>
        <v>0.7960891513231797</v>
      </c>
      <c r="K43" s="21">
        <f t="shared" si="18"/>
        <v>0.80405004283641146</v>
      </c>
      <c r="L43" s="21">
        <f t="shared" si="18"/>
        <v>0.81209054326477559</v>
      </c>
      <c r="M43" s="21">
        <f t="shared" si="18"/>
        <v>0.82021144869742335</v>
      </c>
      <c r="N43" s="21">
        <f t="shared" si="18"/>
        <v>0.82841356318439763</v>
      </c>
      <c r="O43" s="21">
        <f t="shared" si="18"/>
        <v>0.83669769881624156</v>
      </c>
      <c r="P43" s="21">
        <f t="shared" si="18"/>
        <v>0.84506467580440403</v>
      </c>
      <c r="Q43" s="21">
        <f t="shared" si="18"/>
        <v>0.85351532256244811</v>
      </c>
      <c r="R43" s="21">
        <f t="shared" si="18"/>
        <v>0.86205047578807259</v>
      </c>
      <c r="S43" s="21">
        <f t="shared" si="18"/>
        <v>0.87067098054595338</v>
      </c>
      <c r="T43" s="21">
        <f t="shared" si="18"/>
        <v>0.87937769035141289</v>
      </c>
      <c r="U43" s="21">
        <f t="shared" si="18"/>
        <v>0.88817146725492702</v>
      </c>
      <c r="V43" s="21">
        <f t="shared" si="18"/>
        <v>0.8970531819274763</v>
      </c>
      <c r="W43" s="21">
        <f t="shared" si="18"/>
        <v>0.90602371374675106</v>
      </c>
      <c r="X43" s="21">
        <f t="shared" si="18"/>
        <v>0.91508395088421857</v>
      </c>
      <c r="Y43" s="21">
        <f t="shared" si="18"/>
        <v>0.92423479039306078</v>
      </c>
      <c r="Z43" s="21">
        <f t="shared" si="18"/>
        <v>0.93347713829699142</v>
      </c>
      <c r="AA43" s="21">
        <f t="shared" si="18"/>
        <v>0.94281190967996131</v>
      </c>
      <c r="AB43" s="21">
        <f t="shared" si="18"/>
        <v>0.95224002877676095</v>
      </c>
      <c r="AC43" s="21">
        <f t="shared" si="18"/>
        <v>0.96176242906452858</v>
      </c>
      <c r="AD43" s="21">
        <f t="shared" si="18"/>
        <v>0.97138005335517386</v>
      </c>
      <c r="AE43" s="21">
        <f t="shared" si="18"/>
        <v>0.98109385388872561</v>
      </c>
      <c r="AF43" s="21">
        <f t="shared" si="18"/>
        <v>0.99090479242761287</v>
      </c>
      <c r="AG43" s="21">
        <f t="shared" si="18"/>
        <v>1.0008138403518889</v>
      </c>
      <c r="AH43" s="21">
        <f t="shared" si="18"/>
        <v>1.0108219787554078</v>
      </c>
      <c r="AI43" s="21">
        <f t="shared" si="18"/>
        <v>1.020930198542962</v>
      </c>
    </row>
    <row r="44" spans="3:35">
      <c r="C44" t="s">
        <v>228</v>
      </c>
    </row>
    <row r="45" spans="3:35">
      <c r="C45" s="250" t="s">
        <v>234</v>
      </c>
      <c r="D45" s="251">
        <f>+Inputs!D55</f>
        <v>0</v>
      </c>
      <c r="E45" s="21">
        <f t="shared" si="19"/>
        <v>0</v>
      </c>
      <c r="F45" s="21">
        <f t="shared" ref="F45:AI46" si="20">+E45*(1+F$33)</f>
        <v>0</v>
      </c>
      <c r="G45" s="21">
        <f t="shared" si="20"/>
        <v>0</v>
      </c>
      <c r="H45" s="21">
        <f t="shared" si="20"/>
        <v>0</v>
      </c>
      <c r="I45" s="21">
        <f t="shared" si="20"/>
        <v>0</v>
      </c>
      <c r="J45" s="21">
        <f t="shared" si="20"/>
        <v>0</v>
      </c>
      <c r="K45" s="21">
        <f t="shared" si="20"/>
        <v>0</v>
      </c>
      <c r="L45" s="21">
        <f t="shared" si="20"/>
        <v>0</v>
      </c>
      <c r="M45" s="21">
        <f t="shared" si="20"/>
        <v>0</v>
      </c>
      <c r="N45" s="21">
        <f t="shared" si="20"/>
        <v>0</v>
      </c>
      <c r="O45" s="21">
        <f t="shared" si="20"/>
        <v>0</v>
      </c>
      <c r="P45" s="21">
        <f t="shared" si="20"/>
        <v>0</v>
      </c>
      <c r="Q45" s="21">
        <f t="shared" si="20"/>
        <v>0</v>
      </c>
      <c r="R45" s="21">
        <f t="shared" si="20"/>
        <v>0</v>
      </c>
      <c r="S45" s="21">
        <f t="shared" si="20"/>
        <v>0</v>
      </c>
      <c r="T45" s="21">
        <f t="shared" si="20"/>
        <v>0</v>
      </c>
      <c r="U45" s="21">
        <f t="shared" si="20"/>
        <v>0</v>
      </c>
      <c r="V45" s="21">
        <f t="shared" si="20"/>
        <v>0</v>
      </c>
      <c r="W45" s="21">
        <f t="shared" si="20"/>
        <v>0</v>
      </c>
      <c r="X45" s="21">
        <f t="shared" si="20"/>
        <v>0</v>
      </c>
      <c r="Y45" s="21">
        <f t="shared" si="20"/>
        <v>0</v>
      </c>
      <c r="Z45" s="21">
        <f t="shared" si="20"/>
        <v>0</v>
      </c>
      <c r="AA45" s="21">
        <f t="shared" si="20"/>
        <v>0</v>
      </c>
      <c r="AB45" s="21">
        <f t="shared" si="20"/>
        <v>0</v>
      </c>
      <c r="AC45" s="21">
        <f t="shared" si="20"/>
        <v>0</v>
      </c>
      <c r="AD45" s="21">
        <f t="shared" si="20"/>
        <v>0</v>
      </c>
      <c r="AE45" s="21">
        <f t="shared" si="20"/>
        <v>0</v>
      </c>
      <c r="AF45" s="21">
        <f t="shared" si="20"/>
        <v>0</v>
      </c>
      <c r="AG45" s="21">
        <f t="shared" si="20"/>
        <v>0</v>
      </c>
      <c r="AH45" s="21">
        <f t="shared" si="20"/>
        <v>0</v>
      </c>
      <c r="AI45" s="21">
        <f t="shared" si="20"/>
        <v>0</v>
      </c>
    </row>
    <row r="46" spans="3:35">
      <c r="C46" s="250" t="s">
        <v>235</v>
      </c>
      <c r="D46" s="251">
        <f>+Inputs!D56</f>
        <v>0.5</v>
      </c>
      <c r="E46" s="21">
        <f t="shared" si="19"/>
        <v>0.5</v>
      </c>
      <c r="F46" s="21">
        <f t="shared" si="20"/>
        <v>0.50700000000000001</v>
      </c>
      <c r="G46" s="21">
        <f t="shared" si="20"/>
        <v>0.51359099999999991</v>
      </c>
      <c r="H46" s="21">
        <f t="shared" si="20"/>
        <v>0.51975409199999989</v>
      </c>
      <c r="I46" s="21">
        <f t="shared" si="20"/>
        <v>0.5254713870119998</v>
      </c>
      <c r="J46" s="21">
        <f t="shared" si="20"/>
        <v>0.5307261008821198</v>
      </c>
      <c r="K46" s="21">
        <f t="shared" si="20"/>
        <v>0.53603336189094097</v>
      </c>
      <c r="L46" s="21">
        <f t="shared" si="20"/>
        <v>0.54139369550985039</v>
      </c>
      <c r="M46" s="21">
        <f t="shared" si="20"/>
        <v>0.5468076324649489</v>
      </c>
      <c r="N46" s="21">
        <f t="shared" si="20"/>
        <v>0.55227570878959842</v>
      </c>
      <c r="O46" s="21">
        <f t="shared" si="20"/>
        <v>0.55779846587749438</v>
      </c>
      <c r="P46" s="21">
        <f t="shared" si="20"/>
        <v>0.56337645053626928</v>
      </c>
      <c r="Q46" s="21">
        <f t="shared" si="20"/>
        <v>0.56901021504163196</v>
      </c>
      <c r="R46" s="21">
        <f t="shared" si="20"/>
        <v>0.57470031719204828</v>
      </c>
      <c r="S46" s="21">
        <f t="shared" si="20"/>
        <v>0.58044732036396873</v>
      </c>
      <c r="T46" s="21">
        <f t="shared" si="20"/>
        <v>0.58625179356760837</v>
      </c>
      <c r="U46" s="21">
        <f t="shared" si="20"/>
        <v>0.59211431150328442</v>
      </c>
      <c r="V46" s="21">
        <f t="shared" si="20"/>
        <v>0.59803545461831731</v>
      </c>
      <c r="W46" s="21">
        <f t="shared" si="20"/>
        <v>0.60401580916450048</v>
      </c>
      <c r="X46" s="21">
        <f t="shared" si="20"/>
        <v>0.61005596725614553</v>
      </c>
      <c r="Y46" s="21">
        <f t="shared" si="20"/>
        <v>0.61615652692870704</v>
      </c>
      <c r="Z46" s="21">
        <f t="shared" si="20"/>
        <v>0.62231809219799417</v>
      </c>
      <c r="AA46" s="21">
        <f t="shared" si="20"/>
        <v>0.6285412731199741</v>
      </c>
      <c r="AB46" s="21">
        <f t="shared" si="20"/>
        <v>0.63482668585117386</v>
      </c>
      <c r="AC46" s="21">
        <f t="shared" si="20"/>
        <v>0.64117495270968561</v>
      </c>
      <c r="AD46" s="21">
        <f t="shared" si="20"/>
        <v>0.6475867022367825</v>
      </c>
      <c r="AE46" s="21">
        <f t="shared" si="20"/>
        <v>0.65406256925915029</v>
      </c>
      <c r="AF46" s="21">
        <f t="shared" si="20"/>
        <v>0.6606031949517418</v>
      </c>
      <c r="AG46" s="21">
        <f t="shared" si="20"/>
        <v>0.66720922690125928</v>
      </c>
      <c r="AH46" s="21">
        <f t="shared" si="20"/>
        <v>0.67388131917027183</v>
      </c>
      <c r="AI46" s="21">
        <f t="shared" si="20"/>
        <v>0.68062013236197461</v>
      </c>
    </row>
    <row r="49" spans="3:35">
      <c r="C49" s="240" t="s">
        <v>240</v>
      </c>
      <c r="D49" s="244"/>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row>
    <row r="50" spans="3:35">
      <c r="C50" t="s">
        <v>229</v>
      </c>
      <c r="D50" s="242"/>
      <c r="E50" s="196">
        <f>+Demanda!E24</f>
        <v>0</v>
      </c>
      <c r="F50" s="196">
        <f>+Demanda!F24</f>
        <v>0</v>
      </c>
      <c r="G50" s="196">
        <f>+Demanda!G24</f>
        <v>0</v>
      </c>
      <c r="H50" s="196">
        <f>+Demanda!H24</f>
        <v>0</v>
      </c>
      <c r="I50" s="196">
        <f>+Demanda!I24</f>
        <v>0</v>
      </c>
      <c r="J50" s="196">
        <f>+Demanda!J24</f>
        <v>0</v>
      </c>
      <c r="K50" s="196">
        <f>+Demanda!K24</f>
        <v>0</v>
      </c>
      <c r="L50" s="196">
        <f>+Demanda!L24</f>
        <v>0</v>
      </c>
      <c r="M50" s="196">
        <f>+Demanda!M24</f>
        <v>0</v>
      </c>
      <c r="N50" s="196">
        <f>+Demanda!N24</f>
        <v>0</v>
      </c>
      <c r="O50" s="196">
        <f>+Demanda!O24</f>
        <v>0</v>
      </c>
      <c r="P50" s="196">
        <f>+Demanda!P24</f>
        <v>0</v>
      </c>
      <c r="Q50" s="196">
        <f>+Demanda!Q24</f>
        <v>0</v>
      </c>
      <c r="R50" s="196">
        <f>+Demanda!R24</f>
        <v>0</v>
      </c>
      <c r="S50" s="196">
        <f>+Demanda!S24</f>
        <v>0</v>
      </c>
      <c r="T50" s="196">
        <f>+Demanda!T24</f>
        <v>0</v>
      </c>
      <c r="U50" s="196">
        <f>+Demanda!U24</f>
        <v>0</v>
      </c>
      <c r="V50" s="196">
        <f>+Demanda!V24</f>
        <v>0</v>
      </c>
      <c r="W50" s="196">
        <f>+Demanda!W24</f>
        <v>0</v>
      </c>
      <c r="X50" s="196">
        <f>+Demanda!X24</f>
        <v>0</v>
      </c>
      <c r="Y50" s="196">
        <f>+Demanda!Y24</f>
        <v>0</v>
      </c>
      <c r="Z50" s="196">
        <f>+Demanda!Z24</f>
        <v>0</v>
      </c>
      <c r="AA50" s="196">
        <f>+Demanda!AA24</f>
        <v>0</v>
      </c>
      <c r="AB50" s="196">
        <f>+Demanda!AB24</f>
        <v>0</v>
      </c>
      <c r="AC50" s="196">
        <f>+Demanda!AC24</f>
        <v>0</v>
      </c>
      <c r="AD50" s="196">
        <f>+Demanda!AD24</f>
        <v>0</v>
      </c>
      <c r="AE50" s="196">
        <f>+Demanda!AE24</f>
        <v>0</v>
      </c>
      <c r="AF50" s="196">
        <f>+Demanda!AF24</f>
        <v>0</v>
      </c>
      <c r="AG50" s="196">
        <f>+Demanda!AG24</f>
        <v>0</v>
      </c>
      <c r="AH50" s="196">
        <f>+Demanda!AH24</f>
        <v>0</v>
      </c>
      <c r="AI50" s="196">
        <f>+Demanda!AI24</f>
        <v>0</v>
      </c>
    </row>
    <row r="51" spans="3:35">
      <c r="C51" t="s">
        <v>221</v>
      </c>
      <c r="D51" s="242"/>
      <c r="E51" s="196">
        <f>+Demanda!E31</f>
        <v>0</v>
      </c>
      <c r="F51" s="196">
        <f>+Demanda!F31</f>
        <v>91216.532129538245</v>
      </c>
      <c r="G51" s="196">
        <f>+Demanda!G31</f>
        <v>186811.45780129431</v>
      </c>
      <c r="H51" s="196">
        <f>+Demanda!H31</f>
        <v>286942.3991827881</v>
      </c>
      <c r="I51" s="196">
        <f>+Demanda!I31</f>
        <v>391389.43248532293</v>
      </c>
      <c r="J51" s="196">
        <f>+Demanda!J31</f>
        <v>500000</v>
      </c>
      <c r="K51" s="196">
        <f>+Demanda!K31</f>
        <v>511000</v>
      </c>
      <c r="L51" s="196">
        <f>+Demanda!L31</f>
        <v>521730.99999999994</v>
      </c>
      <c r="M51" s="196">
        <f>+Demanda!M31</f>
        <v>532687.35099999991</v>
      </c>
      <c r="N51" s="196">
        <f>+Demanda!N31</f>
        <v>543341.09801999992</v>
      </c>
      <c r="O51" s="196">
        <f>+Demanda!O31</f>
        <v>553664.57888237992</v>
      </c>
      <c r="P51" s="196">
        <f>+Demanda!P31</f>
        <v>563630.54130226281</v>
      </c>
      <c r="Q51" s="196">
        <f>+Demanda!Q31</f>
        <v>573212.26050440117</v>
      </c>
      <c r="R51" s="196">
        <f>+Demanda!R31</f>
        <v>582383.65667247155</v>
      </c>
      <c r="S51" s="196">
        <f>+Demanda!S31</f>
        <v>591701.79517923109</v>
      </c>
      <c r="T51" s="196">
        <f>+Demanda!T31</f>
        <v>600577.32210691948</v>
      </c>
      <c r="U51" s="196">
        <f>+Demanda!U31</f>
        <v>609585.98193852324</v>
      </c>
      <c r="V51" s="196">
        <f>+Demanda!V31</f>
        <v>618729.77166760108</v>
      </c>
      <c r="W51" s="196">
        <f>+Demanda!W31</f>
        <v>628010.718242615</v>
      </c>
      <c r="X51" s="196">
        <f>+Demanda!X31</f>
        <v>637430.87901625421</v>
      </c>
      <c r="Y51" s="196">
        <f>+Demanda!Y31</f>
        <v>646992.34220149799</v>
      </c>
      <c r="Z51" s="196">
        <f>+Demanda!Z31</f>
        <v>656697.22733452043</v>
      </c>
      <c r="AA51" s="196">
        <f>+Demanda!AA31</f>
        <v>666547.6857445382</v>
      </c>
      <c r="AB51" s="196">
        <f>+Demanda!AB31</f>
        <v>676545.90103070624</v>
      </c>
      <c r="AC51" s="196">
        <f>+Demanda!AC31</f>
        <v>686694.08954616683</v>
      </c>
      <c r="AD51" s="196">
        <f>+Demanda!AD31</f>
        <v>696994.50088935927</v>
      </c>
      <c r="AE51" s="196">
        <f>+Demanda!AE31</f>
        <v>707449.41840269964</v>
      </c>
      <c r="AF51" s="196">
        <f>+Demanda!AF31</f>
        <v>718061.15967874008</v>
      </c>
      <c r="AG51" s="196">
        <f>+Demanda!AG31</f>
        <v>728832.0770739211</v>
      </c>
      <c r="AH51" s="196">
        <f>+Demanda!AH31</f>
        <v>739764.55823002988</v>
      </c>
      <c r="AI51" s="196">
        <f>+Demanda!AI31</f>
        <v>750861.02660348022</v>
      </c>
    </row>
    <row r="52" spans="3:35">
      <c r="C52" s="250"/>
    </row>
    <row r="54" spans="3:35">
      <c r="C54" s="20" t="s">
        <v>204</v>
      </c>
      <c r="D54" s="1"/>
    </row>
    <row r="56" spans="3:35">
      <c r="D56" s="8"/>
      <c r="E56" s="2">
        <v>0</v>
      </c>
      <c r="F56" s="2">
        <v>1</v>
      </c>
      <c r="G56" s="2">
        <v>2</v>
      </c>
      <c r="H56" s="2">
        <v>3</v>
      </c>
      <c r="I56" s="2">
        <v>4</v>
      </c>
      <c r="J56" s="2">
        <v>5</v>
      </c>
      <c r="K56" s="2">
        <v>6</v>
      </c>
      <c r="L56" s="2">
        <v>7</v>
      </c>
      <c r="M56" s="2">
        <v>8</v>
      </c>
      <c r="N56" s="2">
        <v>9</v>
      </c>
      <c r="O56" s="2">
        <v>10</v>
      </c>
      <c r="P56" s="2">
        <v>11</v>
      </c>
      <c r="Q56" s="2">
        <v>12</v>
      </c>
      <c r="R56" s="2">
        <v>13</v>
      </c>
      <c r="S56" s="2">
        <v>14</v>
      </c>
      <c r="T56" s="2">
        <v>15</v>
      </c>
      <c r="U56" s="2">
        <v>16</v>
      </c>
      <c r="V56" s="2">
        <v>17</v>
      </c>
      <c r="W56" s="2">
        <v>18</v>
      </c>
      <c r="X56" s="2">
        <v>19</v>
      </c>
      <c r="Y56" s="2">
        <v>20</v>
      </c>
      <c r="Z56" s="2">
        <v>21</v>
      </c>
      <c r="AA56" s="2">
        <v>22</v>
      </c>
      <c r="AB56" s="2">
        <v>23</v>
      </c>
      <c r="AC56" s="2">
        <v>24</v>
      </c>
      <c r="AD56" s="2">
        <v>25</v>
      </c>
      <c r="AE56" s="2">
        <v>26</v>
      </c>
      <c r="AF56" s="2">
        <v>27</v>
      </c>
      <c r="AG56" s="2">
        <v>28</v>
      </c>
      <c r="AH56" s="2">
        <v>29</v>
      </c>
      <c r="AI56" s="2">
        <v>30</v>
      </c>
    </row>
    <row r="57" spans="3:35">
      <c r="C57" s="214" t="s">
        <v>230</v>
      </c>
      <c r="E57" s="215">
        <f t="shared" ref="E57:AI57" si="21">+E58+E59</f>
        <v>0</v>
      </c>
      <c r="F57" s="215">
        <f t="shared" si="21"/>
        <v>0</v>
      </c>
      <c r="G57" s="215">
        <f t="shared" si="21"/>
        <v>0</v>
      </c>
      <c r="H57" s="215">
        <f t="shared" si="21"/>
        <v>0</v>
      </c>
      <c r="I57" s="215">
        <f t="shared" si="21"/>
        <v>0</v>
      </c>
      <c r="J57" s="215">
        <f t="shared" si="21"/>
        <v>0</v>
      </c>
      <c r="K57" s="215">
        <f t="shared" si="21"/>
        <v>0</v>
      </c>
      <c r="L57" s="215">
        <f t="shared" si="21"/>
        <v>0</v>
      </c>
      <c r="M57" s="215">
        <f t="shared" si="21"/>
        <v>0</v>
      </c>
      <c r="N57" s="215">
        <f t="shared" si="21"/>
        <v>0</v>
      </c>
      <c r="O57" s="215">
        <f t="shared" si="21"/>
        <v>0</v>
      </c>
      <c r="P57" s="215">
        <f t="shared" si="21"/>
        <v>0</v>
      </c>
      <c r="Q57" s="215">
        <f t="shared" si="21"/>
        <v>0</v>
      </c>
      <c r="R57" s="215">
        <f t="shared" si="21"/>
        <v>0</v>
      </c>
      <c r="S57" s="215">
        <f t="shared" si="21"/>
        <v>0</v>
      </c>
      <c r="T57" s="215">
        <f t="shared" si="21"/>
        <v>0</v>
      </c>
      <c r="U57" s="215">
        <f t="shared" si="21"/>
        <v>0</v>
      </c>
      <c r="V57" s="215">
        <f t="shared" si="21"/>
        <v>0</v>
      </c>
      <c r="W57" s="215">
        <f t="shared" si="21"/>
        <v>0</v>
      </c>
      <c r="X57" s="215">
        <f t="shared" si="21"/>
        <v>0</v>
      </c>
      <c r="Y57" s="215">
        <f t="shared" si="21"/>
        <v>0</v>
      </c>
      <c r="Z57" s="215">
        <f t="shared" si="21"/>
        <v>0</v>
      </c>
      <c r="AA57" s="215">
        <f t="shared" si="21"/>
        <v>0</v>
      </c>
      <c r="AB57" s="215">
        <f t="shared" si="21"/>
        <v>0</v>
      </c>
      <c r="AC57" s="215">
        <f t="shared" si="21"/>
        <v>0</v>
      </c>
      <c r="AD57" s="215">
        <f t="shared" si="21"/>
        <v>0</v>
      </c>
      <c r="AE57" s="215">
        <f t="shared" si="21"/>
        <v>0</v>
      </c>
      <c r="AF57" s="215">
        <f t="shared" si="21"/>
        <v>0</v>
      </c>
      <c r="AG57" s="215">
        <f t="shared" si="21"/>
        <v>0</v>
      </c>
      <c r="AH57" s="215">
        <f t="shared" si="21"/>
        <v>0</v>
      </c>
      <c r="AI57" s="215">
        <f t="shared" si="21"/>
        <v>0</v>
      </c>
    </row>
    <row r="58" spans="3:35">
      <c r="C58" s="210" t="s">
        <v>226</v>
      </c>
      <c r="E58" s="217">
        <f>+E42*E50</f>
        <v>0</v>
      </c>
      <c r="F58" s="217">
        <f t="shared" ref="F58:AI58" si="22">+F42*F50</f>
        <v>0</v>
      </c>
      <c r="G58" s="217">
        <f t="shared" si="22"/>
        <v>0</v>
      </c>
      <c r="H58" s="217">
        <f t="shared" si="22"/>
        <v>0</v>
      </c>
      <c r="I58" s="217">
        <f t="shared" si="22"/>
        <v>0</v>
      </c>
      <c r="J58" s="217">
        <f t="shared" si="22"/>
        <v>0</v>
      </c>
      <c r="K58" s="217">
        <f t="shared" si="22"/>
        <v>0</v>
      </c>
      <c r="L58" s="217">
        <f t="shared" si="22"/>
        <v>0</v>
      </c>
      <c r="M58" s="217">
        <f t="shared" si="22"/>
        <v>0</v>
      </c>
      <c r="N58" s="217">
        <f t="shared" si="22"/>
        <v>0</v>
      </c>
      <c r="O58" s="217">
        <f t="shared" si="22"/>
        <v>0</v>
      </c>
      <c r="P58" s="217">
        <f t="shared" si="22"/>
        <v>0</v>
      </c>
      <c r="Q58" s="217">
        <f t="shared" si="22"/>
        <v>0</v>
      </c>
      <c r="R58" s="217">
        <f t="shared" si="22"/>
        <v>0</v>
      </c>
      <c r="S58" s="217">
        <f t="shared" si="22"/>
        <v>0</v>
      </c>
      <c r="T58" s="217">
        <f t="shared" si="22"/>
        <v>0</v>
      </c>
      <c r="U58" s="217">
        <f t="shared" si="22"/>
        <v>0</v>
      </c>
      <c r="V58" s="217">
        <f t="shared" si="22"/>
        <v>0</v>
      </c>
      <c r="W58" s="217">
        <f t="shared" si="22"/>
        <v>0</v>
      </c>
      <c r="X58" s="217">
        <f t="shared" si="22"/>
        <v>0</v>
      </c>
      <c r="Y58" s="217">
        <f t="shared" si="22"/>
        <v>0</v>
      </c>
      <c r="Z58" s="217">
        <f t="shared" si="22"/>
        <v>0</v>
      </c>
      <c r="AA58" s="217">
        <f t="shared" si="22"/>
        <v>0</v>
      </c>
      <c r="AB58" s="217">
        <f t="shared" si="22"/>
        <v>0</v>
      </c>
      <c r="AC58" s="217">
        <f t="shared" si="22"/>
        <v>0</v>
      </c>
      <c r="AD58" s="217">
        <f t="shared" si="22"/>
        <v>0</v>
      </c>
      <c r="AE58" s="217">
        <f t="shared" si="22"/>
        <v>0</v>
      </c>
      <c r="AF58" s="217">
        <f t="shared" si="22"/>
        <v>0</v>
      </c>
      <c r="AG58" s="217">
        <f t="shared" si="22"/>
        <v>0</v>
      </c>
      <c r="AH58" s="217">
        <f t="shared" si="22"/>
        <v>0</v>
      </c>
      <c r="AI58" s="217">
        <f t="shared" si="22"/>
        <v>0</v>
      </c>
    </row>
    <row r="59" spans="3:35">
      <c r="C59" s="210" t="s">
        <v>228</v>
      </c>
      <c r="E59" s="217">
        <f>+E45*E50</f>
        <v>0</v>
      </c>
      <c r="F59" s="217">
        <f t="shared" ref="F59:AI59" si="23">+F45*F50</f>
        <v>0</v>
      </c>
      <c r="G59" s="217">
        <f t="shared" si="23"/>
        <v>0</v>
      </c>
      <c r="H59" s="217">
        <f t="shared" si="23"/>
        <v>0</v>
      </c>
      <c r="I59" s="217">
        <f t="shared" si="23"/>
        <v>0</v>
      </c>
      <c r="J59" s="217">
        <f t="shared" si="23"/>
        <v>0</v>
      </c>
      <c r="K59" s="217">
        <f t="shared" si="23"/>
        <v>0</v>
      </c>
      <c r="L59" s="217">
        <f t="shared" si="23"/>
        <v>0</v>
      </c>
      <c r="M59" s="217">
        <f t="shared" si="23"/>
        <v>0</v>
      </c>
      <c r="N59" s="217">
        <f t="shared" si="23"/>
        <v>0</v>
      </c>
      <c r="O59" s="217">
        <f t="shared" si="23"/>
        <v>0</v>
      </c>
      <c r="P59" s="217">
        <f t="shared" si="23"/>
        <v>0</v>
      </c>
      <c r="Q59" s="217">
        <f t="shared" si="23"/>
        <v>0</v>
      </c>
      <c r="R59" s="217">
        <f t="shared" si="23"/>
        <v>0</v>
      </c>
      <c r="S59" s="217">
        <f t="shared" si="23"/>
        <v>0</v>
      </c>
      <c r="T59" s="217">
        <f t="shared" si="23"/>
        <v>0</v>
      </c>
      <c r="U59" s="217">
        <f t="shared" si="23"/>
        <v>0</v>
      </c>
      <c r="V59" s="217">
        <f t="shared" si="23"/>
        <v>0</v>
      </c>
      <c r="W59" s="217">
        <f t="shared" si="23"/>
        <v>0</v>
      </c>
      <c r="X59" s="217">
        <f t="shared" si="23"/>
        <v>0</v>
      </c>
      <c r="Y59" s="217">
        <f t="shared" si="23"/>
        <v>0</v>
      </c>
      <c r="Z59" s="217">
        <f t="shared" si="23"/>
        <v>0</v>
      </c>
      <c r="AA59" s="217">
        <f t="shared" si="23"/>
        <v>0</v>
      </c>
      <c r="AB59" s="217">
        <f t="shared" si="23"/>
        <v>0</v>
      </c>
      <c r="AC59" s="217">
        <f t="shared" si="23"/>
        <v>0</v>
      </c>
      <c r="AD59" s="217">
        <f t="shared" si="23"/>
        <v>0</v>
      </c>
      <c r="AE59" s="217">
        <f t="shared" si="23"/>
        <v>0</v>
      </c>
      <c r="AF59" s="217">
        <f t="shared" si="23"/>
        <v>0</v>
      </c>
      <c r="AG59" s="217">
        <f t="shared" si="23"/>
        <v>0</v>
      </c>
      <c r="AH59" s="217">
        <f t="shared" si="23"/>
        <v>0</v>
      </c>
      <c r="AI59" s="217">
        <f t="shared" si="23"/>
        <v>0</v>
      </c>
    </row>
    <row r="61" spans="3:35">
      <c r="C61" s="20" t="s">
        <v>206</v>
      </c>
      <c r="D61" s="1"/>
    </row>
    <row r="63" spans="3:35">
      <c r="D63" s="8"/>
      <c r="E63" s="2">
        <v>0</v>
      </c>
      <c r="F63" s="2">
        <v>1</v>
      </c>
      <c r="G63" s="2">
        <v>2</v>
      </c>
      <c r="H63" s="2">
        <v>3</v>
      </c>
      <c r="I63" s="2">
        <v>4</v>
      </c>
      <c r="J63" s="2">
        <v>5</v>
      </c>
      <c r="K63" s="2">
        <v>6</v>
      </c>
      <c r="L63" s="2">
        <v>7</v>
      </c>
      <c r="M63" s="2">
        <v>8</v>
      </c>
      <c r="N63" s="2">
        <v>9</v>
      </c>
      <c r="O63" s="2">
        <v>10</v>
      </c>
      <c r="P63" s="2">
        <v>11</v>
      </c>
      <c r="Q63" s="2">
        <v>12</v>
      </c>
      <c r="R63" s="2">
        <v>13</v>
      </c>
      <c r="S63" s="2">
        <v>14</v>
      </c>
      <c r="T63" s="2">
        <v>15</v>
      </c>
      <c r="U63" s="2">
        <v>16</v>
      </c>
      <c r="V63" s="2">
        <v>17</v>
      </c>
      <c r="W63" s="2">
        <v>18</v>
      </c>
      <c r="X63" s="2">
        <v>19</v>
      </c>
      <c r="Y63" s="2">
        <v>20</v>
      </c>
      <c r="Z63" s="2">
        <v>21</v>
      </c>
      <c r="AA63" s="2">
        <v>22</v>
      </c>
      <c r="AB63" s="2">
        <v>23</v>
      </c>
      <c r="AC63" s="2">
        <v>24</v>
      </c>
      <c r="AD63" s="2">
        <v>25</v>
      </c>
      <c r="AE63" s="2">
        <v>26</v>
      </c>
      <c r="AF63" s="2">
        <v>27</v>
      </c>
      <c r="AG63" s="2">
        <v>28</v>
      </c>
      <c r="AH63" s="2">
        <v>29</v>
      </c>
      <c r="AI63" s="2">
        <v>30</v>
      </c>
    </row>
    <row r="64" spans="3:35">
      <c r="C64" s="214" t="s">
        <v>230</v>
      </c>
      <c r="E64" s="215">
        <f t="shared" ref="E64:AI64" si="24">+E65+E66</f>
        <v>0</v>
      </c>
      <c r="F64" s="215">
        <f t="shared" si="24"/>
        <v>115616.95447418973</v>
      </c>
      <c r="G64" s="215">
        <f t="shared" si="24"/>
        <v>239861.70855906134</v>
      </c>
      <c r="H64" s="215">
        <f t="shared" si="24"/>
        <v>372848.71535887884</v>
      </c>
      <c r="I64" s="215">
        <f t="shared" si="24"/>
        <v>514159.86987475521</v>
      </c>
      <c r="J64" s="215">
        <f t="shared" si="24"/>
        <v>663407.62610264984</v>
      </c>
      <c r="K64" s="215">
        <f t="shared" si="24"/>
        <v>684782.61981567706</v>
      </c>
      <c r="L64" s="215">
        <f t="shared" si="24"/>
        <v>706154.68538012425</v>
      </c>
      <c r="M64" s="215">
        <f t="shared" si="24"/>
        <v>728193.77311083791</v>
      </c>
      <c r="N64" s="215">
        <f t="shared" si="24"/>
        <v>750185.22505878529</v>
      </c>
      <c r="O64" s="215">
        <f t="shared" si="24"/>
        <v>772083.13177825126</v>
      </c>
      <c r="P64" s="215">
        <f t="shared" si="24"/>
        <v>793840.43443176243</v>
      </c>
      <c r="Q64" s="215">
        <f t="shared" si="24"/>
        <v>815409.07903527329</v>
      </c>
      <c r="R64" s="215">
        <f t="shared" si="24"/>
        <v>836740.18054283597</v>
      </c>
      <c r="S64" s="215">
        <f t="shared" si="24"/>
        <v>858629.30366583657</v>
      </c>
      <c r="T64" s="215">
        <f t="shared" si="24"/>
        <v>880223.83065303217</v>
      </c>
      <c r="U64" s="215">
        <f t="shared" si="24"/>
        <v>902361.45999395591</v>
      </c>
      <c r="V64" s="215">
        <f t="shared" si="24"/>
        <v>925055.85071280389</v>
      </c>
      <c r="W64" s="215">
        <f t="shared" si="24"/>
        <v>948321.00535823079</v>
      </c>
      <c r="X64" s="215">
        <f t="shared" si="24"/>
        <v>972171.27864299016</v>
      </c>
      <c r="Y64" s="215">
        <f t="shared" si="24"/>
        <v>996621.38630086137</v>
      </c>
      <c r="Z64" s="215">
        <f t="shared" si="24"/>
        <v>1021686.4141663281</v>
      </c>
      <c r="AA64" s="215">
        <f t="shared" si="24"/>
        <v>1047381.8274826113</v>
      </c>
      <c r="AB64" s="215">
        <f t="shared" si="24"/>
        <v>1073723.4804437989</v>
      </c>
      <c r="AC64" s="215">
        <f t="shared" si="24"/>
        <v>1100727.6259769604</v>
      </c>
      <c r="AD64" s="215">
        <f t="shared" si="24"/>
        <v>1128410.9257702809</v>
      </c>
      <c r="AE64" s="215">
        <f t="shared" si="24"/>
        <v>1156790.4605534035</v>
      </c>
      <c r="AF64" s="215">
        <f t="shared" si="24"/>
        <v>1185883.7406363215</v>
      </c>
      <c r="AG64" s="215">
        <f t="shared" si="24"/>
        <v>1215708.7167133247</v>
      </c>
      <c r="AH64" s="215">
        <f t="shared" si="24"/>
        <v>1246283.7909386647</v>
      </c>
      <c r="AI64" s="215">
        <f t="shared" si="24"/>
        <v>1277627.8282807721</v>
      </c>
    </row>
    <row r="65" spans="3:35">
      <c r="C65" s="210" t="s">
        <v>226</v>
      </c>
      <c r="E65" s="217">
        <f>+E43*E51</f>
        <v>0</v>
      </c>
      <c r="F65" s="217">
        <f t="shared" ref="F65:AI65" si="25">+F43*F51</f>
        <v>69370.172684513833</v>
      </c>
      <c r="G65" s="217">
        <f t="shared" si="25"/>
        <v>143917.02513543679</v>
      </c>
      <c r="H65" s="217">
        <f t="shared" si="25"/>
        <v>223709.2292153273</v>
      </c>
      <c r="I65" s="217">
        <f t="shared" si="25"/>
        <v>308495.92192485312</v>
      </c>
      <c r="J65" s="217">
        <f t="shared" si="25"/>
        <v>398044.57566158986</v>
      </c>
      <c r="K65" s="217">
        <f t="shared" si="25"/>
        <v>410869.57188940624</v>
      </c>
      <c r="L65" s="217">
        <f t="shared" si="25"/>
        <v>423692.8112280746</v>
      </c>
      <c r="M65" s="217">
        <f t="shared" si="25"/>
        <v>436916.26386650279</v>
      </c>
      <c r="N65" s="217">
        <f t="shared" si="25"/>
        <v>450111.13503527117</v>
      </c>
      <c r="O65" s="217">
        <f t="shared" si="25"/>
        <v>463249.87906695076</v>
      </c>
      <c r="P65" s="217">
        <f t="shared" si="25"/>
        <v>476304.26065905747</v>
      </c>
      <c r="Q65" s="217">
        <f t="shared" si="25"/>
        <v>489245.44742116402</v>
      </c>
      <c r="R65" s="217">
        <f t="shared" si="25"/>
        <v>502044.10832570161</v>
      </c>
      <c r="S65" s="217">
        <f t="shared" si="25"/>
        <v>515177.58219950198</v>
      </c>
      <c r="T65" s="217">
        <f t="shared" si="25"/>
        <v>528134.29839181935</v>
      </c>
      <c r="U65" s="217">
        <f t="shared" si="25"/>
        <v>541416.87599637359</v>
      </c>
      <c r="V65" s="217">
        <f t="shared" si="25"/>
        <v>555033.51042768243</v>
      </c>
      <c r="W65" s="217">
        <f t="shared" si="25"/>
        <v>568992.60321493854</v>
      </c>
      <c r="X65" s="217">
        <f t="shared" si="25"/>
        <v>583302.76718579419</v>
      </c>
      <c r="Y65" s="217">
        <f t="shared" si="25"/>
        <v>597972.83178051689</v>
      </c>
      <c r="Z65" s="217">
        <f t="shared" si="25"/>
        <v>613011.84849979694</v>
      </c>
      <c r="AA65" s="217">
        <f t="shared" si="25"/>
        <v>628429.09648956684</v>
      </c>
      <c r="AB65" s="217">
        <f t="shared" si="25"/>
        <v>644234.08826627943</v>
      </c>
      <c r="AC65" s="217">
        <f t="shared" si="25"/>
        <v>660436.57558617636</v>
      </c>
      <c r="AD65" s="217">
        <f t="shared" si="25"/>
        <v>677046.55546216853</v>
      </c>
      <c r="AE65" s="217">
        <f t="shared" si="25"/>
        <v>694074.27633204206</v>
      </c>
      <c r="AF65" s="217">
        <f t="shared" si="25"/>
        <v>711530.24438179296</v>
      </c>
      <c r="AG65" s="217">
        <f t="shared" si="25"/>
        <v>729425.23002799484</v>
      </c>
      <c r="AH65" s="217">
        <f t="shared" si="25"/>
        <v>747770.27456319891</v>
      </c>
      <c r="AI65" s="217">
        <f t="shared" si="25"/>
        <v>766576.69696846325</v>
      </c>
    </row>
    <row r="66" spans="3:35">
      <c r="C66" s="210" t="s">
        <v>228</v>
      </c>
      <c r="E66" s="217">
        <f>+E46*E51</f>
        <v>0</v>
      </c>
      <c r="F66" s="217">
        <f t="shared" ref="F66:AI66" si="26">+F46*F51</f>
        <v>46246.781789675893</v>
      </c>
      <c r="G66" s="217">
        <f t="shared" si="26"/>
        <v>95944.683423624534</v>
      </c>
      <c r="H66" s="217">
        <f t="shared" si="26"/>
        <v>149139.48614355153</v>
      </c>
      <c r="I66" s="217">
        <f t="shared" si="26"/>
        <v>205663.9479499021</v>
      </c>
      <c r="J66" s="217">
        <f t="shared" si="26"/>
        <v>265363.05044105992</v>
      </c>
      <c r="K66" s="217">
        <f t="shared" si="26"/>
        <v>273913.04792627081</v>
      </c>
      <c r="L66" s="217">
        <f t="shared" si="26"/>
        <v>282461.87415204971</v>
      </c>
      <c r="M66" s="217">
        <f t="shared" si="26"/>
        <v>291277.50924433518</v>
      </c>
      <c r="N66" s="217">
        <f t="shared" si="26"/>
        <v>300074.09002351412</v>
      </c>
      <c r="O66" s="217">
        <f t="shared" si="26"/>
        <v>308833.25271130051</v>
      </c>
      <c r="P66" s="217">
        <f t="shared" si="26"/>
        <v>317536.17377270496</v>
      </c>
      <c r="Q66" s="217">
        <f t="shared" si="26"/>
        <v>326163.63161410927</v>
      </c>
      <c r="R66" s="217">
        <f t="shared" si="26"/>
        <v>334696.07221713435</v>
      </c>
      <c r="S66" s="217">
        <f t="shared" si="26"/>
        <v>343451.72146633454</v>
      </c>
      <c r="T66" s="217">
        <f t="shared" si="26"/>
        <v>352089.53226121282</v>
      </c>
      <c r="U66" s="217">
        <f t="shared" si="26"/>
        <v>360944.58399758226</v>
      </c>
      <c r="V66" s="217">
        <f t="shared" si="26"/>
        <v>370022.34028512146</v>
      </c>
      <c r="W66" s="217">
        <f t="shared" si="26"/>
        <v>379328.40214329225</v>
      </c>
      <c r="X66" s="217">
        <f t="shared" si="26"/>
        <v>388868.51145719603</v>
      </c>
      <c r="Y66" s="217">
        <f t="shared" si="26"/>
        <v>398648.55452034454</v>
      </c>
      <c r="Z66" s="217">
        <f t="shared" si="26"/>
        <v>408674.56566653121</v>
      </c>
      <c r="AA66" s="217">
        <f t="shared" si="26"/>
        <v>418952.73099304445</v>
      </c>
      <c r="AB66" s="217">
        <f t="shared" si="26"/>
        <v>429489.3921775195</v>
      </c>
      <c r="AC66" s="217">
        <f t="shared" si="26"/>
        <v>440291.0503907841</v>
      </c>
      <c r="AD66" s="217">
        <f t="shared" si="26"/>
        <v>451364.37030811235</v>
      </c>
      <c r="AE66" s="217">
        <f t="shared" si="26"/>
        <v>462716.1842213613</v>
      </c>
      <c r="AF66" s="217">
        <f t="shared" si="26"/>
        <v>474353.49625452852</v>
      </c>
      <c r="AG66" s="217">
        <f t="shared" si="26"/>
        <v>486283.48668532993</v>
      </c>
      <c r="AH66" s="217">
        <f t="shared" si="26"/>
        <v>498513.5163754659</v>
      </c>
      <c r="AI66" s="217">
        <f t="shared" si="26"/>
        <v>511051.13131230883</v>
      </c>
    </row>
    <row r="68" spans="3:35">
      <c r="C68" s="20" t="s">
        <v>207</v>
      </c>
      <c r="D68" s="1"/>
    </row>
    <row r="70" spans="3:35">
      <c r="D70" s="8"/>
      <c r="E70" s="2">
        <v>0</v>
      </c>
      <c r="F70" s="2">
        <v>1</v>
      </c>
      <c r="G70" s="2">
        <v>2</v>
      </c>
      <c r="H70" s="2">
        <v>3</v>
      </c>
      <c r="I70" s="2">
        <v>4</v>
      </c>
      <c r="J70" s="2">
        <v>5</v>
      </c>
      <c r="K70" s="2">
        <v>6</v>
      </c>
      <c r="L70" s="2">
        <v>7</v>
      </c>
      <c r="M70" s="2">
        <v>8</v>
      </c>
      <c r="N70" s="2">
        <v>9</v>
      </c>
      <c r="O70" s="2">
        <v>10</v>
      </c>
      <c r="P70" s="2">
        <v>11</v>
      </c>
      <c r="Q70" s="2">
        <v>12</v>
      </c>
      <c r="R70" s="2">
        <v>13</v>
      </c>
      <c r="S70" s="2">
        <v>14</v>
      </c>
      <c r="T70" s="2">
        <v>15</v>
      </c>
      <c r="U70" s="2">
        <v>16</v>
      </c>
      <c r="V70" s="2">
        <v>17</v>
      </c>
      <c r="W70" s="2">
        <v>18</v>
      </c>
      <c r="X70" s="2">
        <v>19</v>
      </c>
      <c r="Y70" s="2">
        <v>20</v>
      </c>
      <c r="Z70" s="2">
        <v>21</v>
      </c>
      <c r="AA70" s="2">
        <v>22</v>
      </c>
      <c r="AB70" s="2">
        <v>23</v>
      </c>
      <c r="AC70" s="2">
        <v>24</v>
      </c>
      <c r="AD70" s="2">
        <v>25</v>
      </c>
      <c r="AE70" s="2">
        <v>26</v>
      </c>
      <c r="AF70" s="2">
        <v>27</v>
      </c>
      <c r="AG70" s="2">
        <v>28</v>
      </c>
      <c r="AH70" s="2">
        <v>29</v>
      </c>
      <c r="AI70" s="2">
        <v>30</v>
      </c>
    </row>
    <row r="71" spans="3:35">
      <c r="C71" s="214" t="s">
        <v>230</v>
      </c>
      <c r="E71" s="221">
        <f t="shared" ref="E71:AI73" si="27">+E64-E57</f>
        <v>0</v>
      </c>
      <c r="F71" s="221">
        <f>+F64-F57</f>
        <v>115616.95447418973</v>
      </c>
      <c r="G71" s="221">
        <f t="shared" si="27"/>
        <v>239861.70855906134</v>
      </c>
      <c r="H71" s="221">
        <f t="shared" si="27"/>
        <v>372848.71535887884</v>
      </c>
      <c r="I71" s="221">
        <f t="shared" si="27"/>
        <v>514159.86987475521</v>
      </c>
      <c r="J71" s="221">
        <f t="shared" si="27"/>
        <v>663407.62610264984</v>
      </c>
      <c r="K71" s="221">
        <f t="shared" si="27"/>
        <v>684782.61981567706</v>
      </c>
      <c r="L71" s="221">
        <f t="shared" si="27"/>
        <v>706154.68538012425</v>
      </c>
      <c r="M71" s="221">
        <f t="shared" si="27"/>
        <v>728193.77311083791</v>
      </c>
      <c r="N71" s="221">
        <f t="shared" si="27"/>
        <v>750185.22505878529</v>
      </c>
      <c r="O71" s="221">
        <f t="shared" si="27"/>
        <v>772083.13177825126</v>
      </c>
      <c r="P71" s="221">
        <f t="shared" si="27"/>
        <v>793840.43443176243</v>
      </c>
      <c r="Q71" s="221">
        <f t="shared" si="27"/>
        <v>815409.07903527329</v>
      </c>
      <c r="R71" s="221">
        <f t="shared" si="27"/>
        <v>836740.18054283597</v>
      </c>
      <c r="S71" s="221">
        <f t="shared" si="27"/>
        <v>858629.30366583657</v>
      </c>
      <c r="T71" s="221">
        <f t="shared" si="27"/>
        <v>880223.83065303217</v>
      </c>
      <c r="U71" s="221">
        <f t="shared" si="27"/>
        <v>902361.45999395591</v>
      </c>
      <c r="V71" s="221">
        <f t="shared" si="27"/>
        <v>925055.85071280389</v>
      </c>
      <c r="W71" s="221">
        <f t="shared" si="27"/>
        <v>948321.00535823079</v>
      </c>
      <c r="X71" s="221">
        <f t="shared" si="27"/>
        <v>972171.27864299016</v>
      </c>
      <c r="Y71" s="221">
        <f t="shared" si="27"/>
        <v>996621.38630086137</v>
      </c>
      <c r="Z71" s="221">
        <f t="shared" si="27"/>
        <v>1021686.4141663281</v>
      </c>
      <c r="AA71" s="221">
        <f t="shared" si="27"/>
        <v>1047381.8274826113</v>
      </c>
      <c r="AB71" s="221">
        <f t="shared" si="27"/>
        <v>1073723.4804437989</v>
      </c>
      <c r="AC71" s="221">
        <f t="shared" si="27"/>
        <v>1100727.6259769604</v>
      </c>
      <c r="AD71" s="221">
        <f t="shared" si="27"/>
        <v>1128410.9257702809</v>
      </c>
      <c r="AE71" s="221">
        <f t="shared" si="27"/>
        <v>1156790.4605534035</v>
      </c>
      <c r="AF71" s="221">
        <f t="shared" si="27"/>
        <v>1185883.7406363215</v>
      </c>
      <c r="AG71" s="221">
        <f t="shared" si="27"/>
        <v>1215708.7167133247</v>
      </c>
      <c r="AH71" s="221">
        <f t="shared" si="27"/>
        <v>1246283.7909386647</v>
      </c>
      <c r="AI71" s="221">
        <f t="shared" si="27"/>
        <v>1277627.8282807721</v>
      </c>
    </row>
    <row r="72" spans="3:35">
      <c r="C72" s="210" t="s">
        <v>226</v>
      </c>
      <c r="E72" s="222">
        <f t="shared" si="27"/>
        <v>0</v>
      </c>
      <c r="F72" s="222">
        <f t="shared" si="27"/>
        <v>69370.172684513833</v>
      </c>
      <c r="G72" s="222">
        <f t="shared" si="27"/>
        <v>143917.02513543679</v>
      </c>
      <c r="H72" s="222">
        <f t="shared" si="27"/>
        <v>223709.2292153273</v>
      </c>
      <c r="I72" s="222">
        <f t="shared" si="27"/>
        <v>308495.92192485312</v>
      </c>
      <c r="J72" s="222">
        <f t="shared" si="27"/>
        <v>398044.57566158986</v>
      </c>
      <c r="K72" s="222">
        <f t="shared" si="27"/>
        <v>410869.57188940624</v>
      </c>
      <c r="L72" s="222">
        <f t="shared" si="27"/>
        <v>423692.8112280746</v>
      </c>
      <c r="M72" s="222">
        <f t="shared" si="27"/>
        <v>436916.26386650279</v>
      </c>
      <c r="N72" s="222">
        <f t="shared" si="27"/>
        <v>450111.13503527117</v>
      </c>
      <c r="O72" s="222">
        <f t="shared" si="27"/>
        <v>463249.87906695076</v>
      </c>
      <c r="P72" s="222">
        <f t="shared" si="27"/>
        <v>476304.26065905747</v>
      </c>
      <c r="Q72" s="222">
        <f t="shared" si="27"/>
        <v>489245.44742116402</v>
      </c>
      <c r="R72" s="222">
        <f t="shared" si="27"/>
        <v>502044.10832570161</v>
      </c>
      <c r="S72" s="222">
        <f t="shared" si="27"/>
        <v>515177.58219950198</v>
      </c>
      <c r="T72" s="222">
        <f t="shared" si="27"/>
        <v>528134.29839181935</v>
      </c>
      <c r="U72" s="222">
        <f t="shared" si="27"/>
        <v>541416.87599637359</v>
      </c>
      <c r="V72" s="222">
        <f t="shared" si="27"/>
        <v>555033.51042768243</v>
      </c>
      <c r="W72" s="222">
        <f t="shared" si="27"/>
        <v>568992.60321493854</v>
      </c>
      <c r="X72" s="222">
        <f t="shared" si="27"/>
        <v>583302.76718579419</v>
      </c>
      <c r="Y72" s="222">
        <f t="shared" si="27"/>
        <v>597972.83178051689</v>
      </c>
      <c r="Z72" s="222">
        <f t="shared" si="27"/>
        <v>613011.84849979694</v>
      </c>
      <c r="AA72" s="222">
        <f t="shared" si="27"/>
        <v>628429.09648956684</v>
      </c>
      <c r="AB72" s="222">
        <f t="shared" si="27"/>
        <v>644234.08826627943</v>
      </c>
      <c r="AC72" s="222">
        <f t="shared" si="27"/>
        <v>660436.57558617636</v>
      </c>
      <c r="AD72" s="222">
        <f t="shared" si="27"/>
        <v>677046.55546216853</v>
      </c>
      <c r="AE72" s="222">
        <f t="shared" si="27"/>
        <v>694074.27633204206</v>
      </c>
      <c r="AF72" s="222">
        <f t="shared" si="27"/>
        <v>711530.24438179296</v>
      </c>
      <c r="AG72" s="222">
        <f t="shared" si="27"/>
        <v>729425.23002799484</v>
      </c>
      <c r="AH72" s="222">
        <f t="shared" si="27"/>
        <v>747770.27456319891</v>
      </c>
      <c r="AI72" s="222">
        <f t="shared" si="27"/>
        <v>766576.69696846325</v>
      </c>
    </row>
    <row r="73" spans="3:35">
      <c r="C73" s="210" t="s">
        <v>228</v>
      </c>
      <c r="E73" s="222">
        <f t="shared" si="27"/>
        <v>0</v>
      </c>
      <c r="F73" s="222">
        <f t="shared" si="27"/>
        <v>46246.781789675893</v>
      </c>
      <c r="G73" s="222">
        <f t="shared" si="27"/>
        <v>95944.683423624534</v>
      </c>
      <c r="H73" s="222">
        <f t="shared" si="27"/>
        <v>149139.48614355153</v>
      </c>
      <c r="I73" s="222">
        <f t="shared" si="27"/>
        <v>205663.9479499021</v>
      </c>
      <c r="J73" s="222">
        <f t="shared" si="27"/>
        <v>265363.05044105992</v>
      </c>
      <c r="K73" s="222">
        <f t="shared" si="27"/>
        <v>273913.04792627081</v>
      </c>
      <c r="L73" s="222">
        <f t="shared" si="27"/>
        <v>282461.87415204971</v>
      </c>
      <c r="M73" s="222">
        <f t="shared" si="27"/>
        <v>291277.50924433518</v>
      </c>
      <c r="N73" s="222">
        <f t="shared" si="27"/>
        <v>300074.09002351412</v>
      </c>
      <c r="O73" s="222">
        <f t="shared" si="27"/>
        <v>308833.25271130051</v>
      </c>
      <c r="P73" s="222">
        <f t="shared" si="27"/>
        <v>317536.17377270496</v>
      </c>
      <c r="Q73" s="222">
        <f t="shared" si="27"/>
        <v>326163.63161410927</v>
      </c>
      <c r="R73" s="222">
        <f t="shared" si="27"/>
        <v>334696.07221713435</v>
      </c>
      <c r="S73" s="222">
        <f t="shared" si="27"/>
        <v>343451.72146633454</v>
      </c>
      <c r="T73" s="222">
        <f t="shared" si="27"/>
        <v>352089.53226121282</v>
      </c>
      <c r="U73" s="222">
        <f t="shared" si="27"/>
        <v>360944.58399758226</v>
      </c>
      <c r="V73" s="222">
        <f t="shared" si="27"/>
        <v>370022.34028512146</v>
      </c>
      <c r="W73" s="222">
        <f t="shared" si="27"/>
        <v>379328.40214329225</v>
      </c>
      <c r="X73" s="222">
        <f t="shared" si="27"/>
        <v>388868.51145719603</v>
      </c>
      <c r="Y73" s="222">
        <f t="shared" si="27"/>
        <v>398648.55452034454</v>
      </c>
      <c r="Z73" s="222">
        <f t="shared" si="27"/>
        <v>408674.56566653121</v>
      </c>
      <c r="AA73" s="222">
        <f t="shared" si="27"/>
        <v>418952.73099304445</v>
      </c>
      <c r="AB73" s="222">
        <f t="shared" si="27"/>
        <v>429489.3921775195</v>
      </c>
      <c r="AC73" s="222">
        <f t="shared" si="27"/>
        <v>440291.0503907841</v>
      </c>
      <c r="AD73" s="222">
        <f t="shared" si="27"/>
        <v>451364.37030811235</v>
      </c>
      <c r="AE73" s="222">
        <f t="shared" si="27"/>
        <v>462716.1842213613</v>
      </c>
      <c r="AF73" s="222">
        <f t="shared" si="27"/>
        <v>474353.49625452852</v>
      </c>
      <c r="AG73" s="222">
        <f t="shared" si="27"/>
        <v>486283.48668532993</v>
      </c>
      <c r="AH73" s="222">
        <f t="shared" si="27"/>
        <v>498513.5163754659</v>
      </c>
      <c r="AI73" s="222">
        <f t="shared" si="27"/>
        <v>511051.13131230883</v>
      </c>
    </row>
    <row r="77" spans="3:35" ht="15.75">
      <c r="C77" s="67" t="s">
        <v>208</v>
      </c>
    </row>
    <row r="79" spans="3:35">
      <c r="C79" s="20" t="s">
        <v>209</v>
      </c>
    </row>
    <row r="80" spans="3:35">
      <c r="C80" s="20"/>
    </row>
    <row r="81" spans="3:35">
      <c r="C81" s="240" t="s">
        <v>241</v>
      </c>
      <c r="D81" s="8"/>
      <c r="E81" s="2">
        <v>0</v>
      </c>
      <c r="F81" s="2">
        <v>1</v>
      </c>
      <c r="G81" s="2">
        <v>2</v>
      </c>
      <c r="H81" s="2">
        <v>3</v>
      </c>
      <c r="I81" s="2">
        <v>4</v>
      </c>
      <c r="J81" s="2">
        <v>5</v>
      </c>
      <c r="K81" s="2">
        <v>6</v>
      </c>
      <c r="L81" s="2">
        <v>7</v>
      </c>
      <c r="M81" s="2">
        <v>8</v>
      </c>
      <c r="N81" s="2">
        <v>9</v>
      </c>
      <c r="O81" s="2">
        <v>10</v>
      </c>
      <c r="P81" s="2">
        <v>11</v>
      </c>
      <c r="Q81" s="2">
        <v>12</v>
      </c>
      <c r="R81" s="2">
        <v>13</v>
      </c>
      <c r="S81" s="2">
        <v>14</v>
      </c>
      <c r="T81" s="2">
        <v>15</v>
      </c>
      <c r="U81" s="2">
        <v>16</v>
      </c>
      <c r="V81" s="2">
        <v>17</v>
      </c>
      <c r="W81" s="2">
        <v>18</v>
      </c>
      <c r="X81" s="2">
        <v>19</v>
      </c>
      <c r="Y81" s="2">
        <v>20</v>
      </c>
      <c r="Z81" s="2">
        <v>21</v>
      </c>
      <c r="AA81" s="2">
        <v>22</v>
      </c>
      <c r="AB81" s="2">
        <v>23</v>
      </c>
      <c r="AC81" s="2">
        <v>24</v>
      </c>
      <c r="AD81" s="2">
        <v>25</v>
      </c>
      <c r="AE81" s="2">
        <v>26</v>
      </c>
      <c r="AF81" s="2">
        <v>27</v>
      </c>
      <c r="AG81" s="2">
        <v>28</v>
      </c>
      <c r="AH81" s="2">
        <v>29</v>
      </c>
      <c r="AI81" s="2">
        <v>30</v>
      </c>
    </row>
    <row r="82" spans="3:35">
      <c r="C82" t="s">
        <v>227</v>
      </c>
    </row>
    <row r="83" spans="3:35">
      <c r="C83" s="250" t="s">
        <v>237</v>
      </c>
      <c r="D83" s="251">
        <f>+Inputs!D60</f>
        <v>0</v>
      </c>
      <c r="E83" s="21">
        <f>+D83</f>
        <v>0</v>
      </c>
      <c r="F83" s="21">
        <f t="shared" ref="F83:AI84" si="28">+E83*(1+F$33)</f>
        <v>0</v>
      </c>
      <c r="G83" s="21">
        <f t="shared" si="28"/>
        <v>0</v>
      </c>
      <c r="H83" s="21">
        <f t="shared" si="28"/>
        <v>0</v>
      </c>
      <c r="I83" s="21">
        <f t="shared" si="28"/>
        <v>0</v>
      </c>
      <c r="J83" s="21">
        <f t="shared" si="28"/>
        <v>0</v>
      </c>
      <c r="K83" s="21">
        <f t="shared" si="28"/>
        <v>0</v>
      </c>
      <c r="L83" s="21">
        <f t="shared" si="28"/>
        <v>0</v>
      </c>
      <c r="M83" s="21">
        <f t="shared" si="28"/>
        <v>0</v>
      </c>
      <c r="N83" s="21">
        <f t="shared" si="28"/>
        <v>0</v>
      </c>
      <c r="O83" s="21">
        <f t="shared" si="28"/>
        <v>0</v>
      </c>
      <c r="P83" s="21">
        <f t="shared" si="28"/>
        <v>0</v>
      </c>
      <c r="Q83" s="21">
        <f t="shared" si="28"/>
        <v>0</v>
      </c>
      <c r="R83" s="21">
        <f t="shared" si="28"/>
        <v>0</v>
      </c>
      <c r="S83" s="21">
        <f t="shared" si="28"/>
        <v>0</v>
      </c>
      <c r="T83" s="21">
        <f t="shared" si="28"/>
        <v>0</v>
      </c>
      <c r="U83" s="21">
        <f t="shared" si="28"/>
        <v>0</v>
      </c>
      <c r="V83" s="21">
        <f t="shared" si="28"/>
        <v>0</v>
      </c>
      <c r="W83" s="21">
        <f t="shared" si="28"/>
        <v>0</v>
      </c>
      <c r="X83" s="21">
        <f t="shared" si="28"/>
        <v>0</v>
      </c>
      <c r="Y83" s="21">
        <f t="shared" si="28"/>
        <v>0</v>
      </c>
      <c r="Z83" s="21">
        <f t="shared" si="28"/>
        <v>0</v>
      </c>
      <c r="AA83" s="21">
        <f t="shared" si="28"/>
        <v>0</v>
      </c>
      <c r="AB83" s="21">
        <f t="shared" si="28"/>
        <v>0</v>
      </c>
      <c r="AC83" s="21">
        <f t="shared" si="28"/>
        <v>0</v>
      </c>
      <c r="AD83" s="21">
        <f t="shared" si="28"/>
        <v>0</v>
      </c>
      <c r="AE83" s="21">
        <f t="shared" si="28"/>
        <v>0</v>
      </c>
      <c r="AF83" s="21">
        <f t="shared" si="28"/>
        <v>0</v>
      </c>
      <c r="AG83" s="21">
        <f t="shared" si="28"/>
        <v>0</v>
      </c>
      <c r="AH83" s="21">
        <f t="shared" si="28"/>
        <v>0</v>
      </c>
      <c r="AI83" s="21">
        <f t="shared" si="28"/>
        <v>0</v>
      </c>
    </row>
    <row r="84" spans="3:35">
      <c r="C84" s="250" t="s">
        <v>238</v>
      </c>
      <c r="D84" s="251">
        <f>+Inputs!D61</f>
        <v>5</v>
      </c>
      <c r="E84" s="21">
        <f t="shared" ref="E84" si="29">+D84</f>
        <v>5</v>
      </c>
      <c r="F84" s="21">
        <f t="shared" si="28"/>
        <v>5.07</v>
      </c>
      <c r="G84" s="21">
        <f t="shared" si="28"/>
        <v>5.13591</v>
      </c>
      <c r="H84" s="21">
        <f t="shared" si="28"/>
        <v>5.1975409199999998</v>
      </c>
      <c r="I84" s="21">
        <f t="shared" si="28"/>
        <v>5.2547138701199989</v>
      </c>
      <c r="J84" s="21">
        <f t="shared" si="28"/>
        <v>5.3072610088211993</v>
      </c>
      <c r="K84" s="21">
        <f t="shared" si="28"/>
        <v>5.3603336189094115</v>
      </c>
      <c r="L84" s="21">
        <f t="shared" si="28"/>
        <v>5.4139369550985057</v>
      </c>
      <c r="M84" s="21">
        <f t="shared" si="28"/>
        <v>5.4680763246494912</v>
      </c>
      <c r="N84" s="21">
        <f t="shared" si="28"/>
        <v>5.522757087895986</v>
      </c>
      <c r="O84" s="21">
        <f t="shared" si="28"/>
        <v>5.5779846587749455</v>
      </c>
      <c r="P84" s="21">
        <f t="shared" si="28"/>
        <v>5.633764505362695</v>
      </c>
      <c r="Q84" s="21">
        <f t="shared" si="28"/>
        <v>5.6901021504163216</v>
      </c>
      <c r="R84" s="21">
        <f t="shared" si="28"/>
        <v>5.7470031719204853</v>
      </c>
      <c r="S84" s="21">
        <f t="shared" si="28"/>
        <v>5.8044732036396898</v>
      </c>
      <c r="T84" s="21">
        <f t="shared" si="28"/>
        <v>5.8625179356760864</v>
      </c>
      <c r="U84" s="21">
        <f t="shared" si="28"/>
        <v>5.9211431150328471</v>
      </c>
      <c r="V84" s="21">
        <f t="shared" si="28"/>
        <v>5.9803545461831753</v>
      </c>
      <c r="W84" s="21">
        <f t="shared" si="28"/>
        <v>6.0401580916450071</v>
      </c>
      <c r="X84" s="21">
        <f t="shared" si="28"/>
        <v>6.1005596725614568</v>
      </c>
      <c r="Y84" s="21">
        <f t="shared" si="28"/>
        <v>6.1615652692870713</v>
      </c>
      <c r="Z84" s="21">
        <f t="shared" si="28"/>
        <v>6.2231809219799423</v>
      </c>
      <c r="AA84" s="21">
        <f t="shared" si="28"/>
        <v>6.2854127311997416</v>
      </c>
      <c r="AB84" s="21">
        <f t="shared" si="28"/>
        <v>6.3482668585117388</v>
      </c>
      <c r="AC84" s="21">
        <f t="shared" si="28"/>
        <v>6.4117495270968563</v>
      </c>
      <c r="AD84" s="21">
        <f t="shared" si="28"/>
        <v>6.475867022367825</v>
      </c>
      <c r="AE84" s="21">
        <f t="shared" si="28"/>
        <v>6.5406256925915036</v>
      </c>
      <c r="AF84" s="21">
        <f t="shared" si="28"/>
        <v>6.6060319495174191</v>
      </c>
      <c r="AG84" s="21">
        <f t="shared" si="28"/>
        <v>6.6720922690125937</v>
      </c>
      <c r="AH84" s="21">
        <f t="shared" si="28"/>
        <v>6.7388131917027199</v>
      </c>
      <c r="AI84" s="21">
        <f t="shared" si="28"/>
        <v>6.8062013236197467</v>
      </c>
    </row>
    <row r="87" spans="3:35">
      <c r="C87" s="240" t="s">
        <v>240</v>
      </c>
      <c r="D87" s="244"/>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row>
    <row r="88" spans="3:35">
      <c r="C88" t="s">
        <v>229</v>
      </c>
      <c r="D88" s="242"/>
      <c r="E88" s="196">
        <f>+Demanda!E24</f>
        <v>0</v>
      </c>
      <c r="F88" s="196">
        <f>+Demanda!F24</f>
        <v>0</v>
      </c>
      <c r="G88" s="196">
        <f>+Demanda!G24</f>
        <v>0</v>
      </c>
      <c r="H88" s="196">
        <f>+Demanda!H24</f>
        <v>0</v>
      </c>
      <c r="I88" s="196">
        <f>+Demanda!I24</f>
        <v>0</v>
      </c>
      <c r="J88" s="196">
        <f>+Demanda!J24</f>
        <v>0</v>
      </c>
      <c r="K88" s="196">
        <f>+Demanda!K24</f>
        <v>0</v>
      </c>
      <c r="L88" s="196">
        <f>+Demanda!L24</f>
        <v>0</v>
      </c>
      <c r="M88" s="196">
        <f>+Demanda!M24</f>
        <v>0</v>
      </c>
      <c r="N88" s="196">
        <f>+Demanda!N24</f>
        <v>0</v>
      </c>
      <c r="O88" s="196">
        <f>+Demanda!O24</f>
        <v>0</v>
      </c>
      <c r="P88" s="196">
        <f>+Demanda!P24</f>
        <v>0</v>
      </c>
      <c r="Q88" s="196">
        <f>+Demanda!Q24</f>
        <v>0</v>
      </c>
      <c r="R88" s="196">
        <f>+Demanda!R24</f>
        <v>0</v>
      </c>
      <c r="S88" s="196">
        <f>+Demanda!S24</f>
        <v>0</v>
      </c>
      <c r="T88" s="196">
        <f>+Demanda!T24</f>
        <v>0</v>
      </c>
      <c r="U88" s="196">
        <f>+Demanda!U24</f>
        <v>0</v>
      </c>
      <c r="V88" s="196">
        <f>+Demanda!V24</f>
        <v>0</v>
      </c>
      <c r="W88" s="196">
        <f>+Demanda!W24</f>
        <v>0</v>
      </c>
      <c r="X88" s="196">
        <f>+Demanda!X24</f>
        <v>0</v>
      </c>
      <c r="Y88" s="196">
        <f>+Demanda!Y24</f>
        <v>0</v>
      </c>
      <c r="Z88" s="196">
        <f>+Demanda!Z24</f>
        <v>0</v>
      </c>
      <c r="AA88" s="196">
        <f>+Demanda!AA24</f>
        <v>0</v>
      </c>
      <c r="AB88" s="196">
        <f>+Demanda!AB24</f>
        <v>0</v>
      </c>
      <c r="AC88" s="196">
        <f>+Demanda!AC24</f>
        <v>0</v>
      </c>
      <c r="AD88" s="196">
        <f>+Demanda!AD24</f>
        <v>0</v>
      </c>
      <c r="AE88" s="196">
        <f>+Demanda!AE24</f>
        <v>0</v>
      </c>
      <c r="AF88" s="196">
        <f>+Demanda!AF24</f>
        <v>0</v>
      </c>
      <c r="AG88" s="196">
        <f>+Demanda!AG24</f>
        <v>0</v>
      </c>
      <c r="AH88" s="196">
        <f>+Demanda!AH24</f>
        <v>0</v>
      </c>
      <c r="AI88" s="196">
        <f>+Demanda!AI24</f>
        <v>0</v>
      </c>
    </row>
    <row r="89" spans="3:35">
      <c r="C89" t="s">
        <v>221</v>
      </c>
      <c r="D89" s="242"/>
      <c r="E89" s="196">
        <f>+Demanda!E31</f>
        <v>0</v>
      </c>
      <c r="F89" s="196">
        <f>+Demanda!F31</f>
        <v>91216.532129538245</v>
      </c>
      <c r="G89" s="196">
        <f>+Demanda!G31</f>
        <v>186811.45780129431</v>
      </c>
      <c r="H89" s="196">
        <f>+Demanda!H31</f>
        <v>286942.3991827881</v>
      </c>
      <c r="I89" s="196">
        <f>+Demanda!I31</f>
        <v>391389.43248532293</v>
      </c>
      <c r="J89" s="196">
        <f>+Demanda!J31</f>
        <v>500000</v>
      </c>
      <c r="K89" s="196">
        <f>+Demanda!K31</f>
        <v>511000</v>
      </c>
      <c r="L89" s="196">
        <f>+Demanda!L31</f>
        <v>521730.99999999994</v>
      </c>
      <c r="M89" s="196">
        <f>+Demanda!M31</f>
        <v>532687.35099999991</v>
      </c>
      <c r="N89" s="196">
        <f>+Demanda!N31</f>
        <v>543341.09801999992</v>
      </c>
      <c r="O89" s="196">
        <f>+Demanda!O31</f>
        <v>553664.57888237992</v>
      </c>
      <c r="P89" s="196">
        <f>+Demanda!P31</f>
        <v>563630.54130226281</v>
      </c>
      <c r="Q89" s="196">
        <f>+Demanda!Q31</f>
        <v>573212.26050440117</v>
      </c>
      <c r="R89" s="196">
        <f>+Demanda!R31</f>
        <v>582383.65667247155</v>
      </c>
      <c r="S89" s="196">
        <f>+Demanda!S31</f>
        <v>591701.79517923109</v>
      </c>
      <c r="T89" s="196">
        <f>+Demanda!T31</f>
        <v>600577.32210691948</v>
      </c>
      <c r="U89" s="196">
        <f>+Demanda!U31</f>
        <v>609585.98193852324</v>
      </c>
      <c r="V89" s="196">
        <f>+Demanda!V31</f>
        <v>618729.77166760108</v>
      </c>
      <c r="W89" s="196">
        <f>+Demanda!W31</f>
        <v>628010.718242615</v>
      </c>
      <c r="X89" s="196">
        <f>+Demanda!X31</f>
        <v>637430.87901625421</v>
      </c>
      <c r="Y89" s="196">
        <f>+Demanda!Y31</f>
        <v>646992.34220149799</v>
      </c>
      <c r="Z89" s="196">
        <f>+Demanda!Z31</f>
        <v>656697.22733452043</v>
      </c>
      <c r="AA89" s="196">
        <f>+Demanda!AA31</f>
        <v>666547.6857445382</v>
      </c>
      <c r="AB89" s="196">
        <f>+Demanda!AB31</f>
        <v>676545.90103070624</v>
      </c>
      <c r="AC89" s="196">
        <f>+Demanda!AC31</f>
        <v>686694.08954616683</v>
      </c>
      <c r="AD89" s="196">
        <f>+Demanda!AD31</f>
        <v>696994.50088935927</v>
      </c>
      <c r="AE89" s="196">
        <f>+Demanda!AE31</f>
        <v>707449.41840269964</v>
      </c>
      <c r="AF89" s="196">
        <f>+Demanda!AF31</f>
        <v>718061.15967874008</v>
      </c>
      <c r="AG89" s="196">
        <f>+Demanda!AG31</f>
        <v>728832.0770739211</v>
      </c>
      <c r="AH89" s="196">
        <f>+Demanda!AH31</f>
        <v>739764.55823002988</v>
      </c>
      <c r="AI89" s="196">
        <f>+Demanda!AI31</f>
        <v>750861.02660348022</v>
      </c>
    </row>
    <row r="92" spans="3:35">
      <c r="C92" s="20" t="s">
        <v>210</v>
      </c>
      <c r="D92" s="1"/>
    </row>
    <row r="94" spans="3:35">
      <c r="D94" s="8"/>
      <c r="E94" s="2">
        <v>0</v>
      </c>
      <c r="F94" s="2">
        <v>1</v>
      </c>
      <c r="G94" s="2">
        <v>2</v>
      </c>
      <c r="H94" s="2">
        <v>3</v>
      </c>
      <c r="I94" s="2">
        <v>4</v>
      </c>
      <c r="J94" s="2">
        <v>5</v>
      </c>
      <c r="K94" s="2">
        <v>6</v>
      </c>
      <c r="L94" s="2">
        <v>7</v>
      </c>
      <c r="M94" s="2">
        <v>8</v>
      </c>
      <c r="N94" s="2">
        <v>9</v>
      </c>
      <c r="O94" s="2">
        <v>10</v>
      </c>
      <c r="P94" s="2">
        <v>11</v>
      </c>
      <c r="Q94" s="2">
        <v>12</v>
      </c>
      <c r="R94" s="2">
        <v>13</v>
      </c>
      <c r="S94" s="2">
        <v>14</v>
      </c>
      <c r="T94" s="2">
        <v>15</v>
      </c>
      <c r="U94" s="2">
        <v>16</v>
      </c>
      <c r="V94" s="2">
        <v>17</v>
      </c>
      <c r="W94" s="2">
        <v>18</v>
      </c>
      <c r="X94" s="2">
        <v>19</v>
      </c>
      <c r="Y94" s="2">
        <v>20</v>
      </c>
      <c r="Z94" s="2">
        <v>21</v>
      </c>
      <c r="AA94" s="2">
        <v>22</v>
      </c>
      <c r="AB94" s="2">
        <v>23</v>
      </c>
      <c r="AC94" s="2">
        <v>24</v>
      </c>
      <c r="AD94" s="2">
        <v>25</v>
      </c>
      <c r="AE94" s="2">
        <v>26</v>
      </c>
      <c r="AF94" s="2">
        <v>27</v>
      </c>
      <c r="AG94" s="2">
        <v>28</v>
      </c>
      <c r="AH94" s="2">
        <v>29</v>
      </c>
      <c r="AI94" s="2">
        <v>30</v>
      </c>
    </row>
    <row r="95" spans="3:35">
      <c r="C95" s="214" t="s">
        <v>231</v>
      </c>
      <c r="E95" s="215">
        <f>+E96</f>
        <v>0</v>
      </c>
      <c r="F95" s="215">
        <f t="shared" ref="F95:AI95" si="30">+F96</f>
        <v>0</v>
      </c>
      <c r="G95" s="215">
        <f t="shared" si="30"/>
        <v>0</v>
      </c>
      <c r="H95" s="215">
        <f t="shared" si="30"/>
        <v>0</v>
      </c>
      <c r="I95" s="215">
        <f t="shared" si="30"/>
        <v>0</v>
      </c>
      <c r="J95" s="215">
        <f t="shared" si="30"/>
        <v>0</v>
      </c>
      <c r="K95" s="215">
        <f t="shared" si="30"/>
        <v>0</v>
      </c>
      <c r="L95" s="215">
        <f t="shared" si="30"/>
        <v>0</v>
      </c>
      <c r="M95" s="215">
        <f t="shared" si="30"/>
        <v>0</v>
      </c>
      <c r="N95" s="215">
        <f t="shared" si="30"/>
        <v>0</v>
      </c>
      <c r="O95" s="215">
        <f t="shared" si="30"/>
        <v>0</v>
      </c>
      <c r="P95" s="215">
        <f t="shared" si="30"/>
        <v>0</v>
      </c>
      <c r="Q95" s="215">
        <f t="shared" si="30"/>
        <v>0</v>
      </c>
      <c r="R95" s="215">
        <f t="shared" si="30"/>
        <v>0</v>
      </c>
      <c r="S95" s="215">
        <f t="shared" si="30"/>
        <v>0</v>
      </c>
      <c r="T95" s="215">
        <f t="shared" si="30"/>
        <v>0</v>
      </c>
      <c r="U95" s="215">
        <f t="shared" si="30"/>
        <v>0</v>
      </c>
      <c r="V95" s="215">
        <f t="shared" si="30"/>
        <v>0</v>
      </c>
      <c r="W95" s="215">
        <f t="shared" si="30"/>
        <v>0</v>
      </c>
      <c r="X95" s="215">
        <f t="shared" si="30"/>
        <v>0</v>
      </c>
      <c r="Y95" s="215">
        <f t="shared" si="30"/>
        <v>0</v>
      </c>
      <c r="Z95" s="215">
        <f t="shared" si="30"/>
        <v>0</v>
      </c>
      <c r="AA95" s="215">
        <f t="shared" si="30"/>
        <v>0</v>
      </c>
      <c r="AB95" s="215">
        <f t="shared" si="30"/>
        <v>0</v>
      </c>
      <c r="AC95" s="215">
        <f t="shared" si="30"/>
        <v>0</v>
      </c>
      <c r="AD95" s="215">
        <f t="shared" si="30"/>
        <v>0</v>
      </c>
      <c r="AE95" s="215">
        <f t="shared" si="30"/>
        <v>0</v>
      </c>
      <c r="AF95" s="215">
        <f t="shared" si="30"/>
        <v>0</v>
      </c>
      <c r="AG95" s="215">
        <f t="shared" si="30"/>
        <v>0</v>
      </c>
      <c r="AH95" s="215">
        <f t="shared" si="30"/>
        <v>0</v>
      </c>
      <c r="AI95" s="215">
        <f t="shared" si="30"/>
        <v>0</v>
      </c>
    </row>
    <row r="96" spans="3:35">
      <c r="C96" s="210" t="s">
        <v>227</v>
      </c>
      <c r="E96" s="217">
        <f>+E83*E88</f>
        <v>0</v>
      </c>
      <c r="F96" s="217">
        <f t="shared" ref="F96:AI96" si="31">+F83*F88</f>
        <v>0</v>
      </c>
      <c r="G96" s="217">
        <f t="shared" si="31"/>
        <v>0</v>
      </c>
      <c r="H96" s="217">
        <f t="shared" si="31"/>
        <v>0</v>
      </c>
      <c r="I96" s="217">
        <f t="shared" si="31"/>
        <v>0</v>
      </c>
      <c r="J96" s="217">
        <f t="shared" si="31"/>
        <v>0</v>
      </c>
      <c r="K96" s="217">
        <f t="shared" si="31"/>
        <v>0</v>
      </c>
      <c r="L96" s="217">
        <f t="shared" si="31"/>
        <v>0</v>
      </c>
      <c r="M96" s="217">
        <f t="shared" si="31"/>
        <v>0</v>
      </c>
      <c r="N96" s="217">
        <f t="shared" si="31"/>
        <v>0</v>
      </c>
      <c r="O96" s="217">
        <f t="shared" si="31"/>
        <v>0</v>
      </c>
      <c r="P96" s="217">
        <f t="shared" si="31"/>
        <v>0</v>
      </c>
      <c r="Q96" s="217">
        <f t="shared" si="31"/>
        <v>0</v>
      </c>
      <c r="R96" s="217">
        <f t="shared" si="31"/>
        <v>0</v>
      </c>
      <c r="S96" s="217">
        <f t="shared" si="31"/>
        <v>0</v>
      </c>
      <c r="T96" s="217">
        <f t="shared" si="31"/>
        <v>0</v>
      </c>
      <c r="U96" s="217">
        <f t="shared" si="31"/>
        <v>0</v>
      </c>
      <c r="V96" s="217">
        <f t="shared" si="31"/>
        <v>0</v>
      </c>
      <c r="W96" s="217">
        <f t="shared" si="31"/>
        <v>0</v>
      </c>
      <c r="X96" s="217">
        <f t="shared" si="31"/>
        <v>0</v>
      </c>
      <c r="Y96" s="217">
        <f t="shared" si="31"/>
        <v>0</v>
      </c>
      <c r="Z96" s="217">
        <f t="shared" si="31"/>
        <v>0</v>
      </c>
      <c r="AA96" s="217">
        <f t="shared" si="31"/>
        <v>0</v>
      </c>
      <c r="AB96" s="217">
        <f t="shared" si="31"/>
        <v>0</v>
      </c>
      <c r="AC96" s="217">
        <f t="shared" si="31"/>
        <v>0</v>
      </c>
      <c r="AD96" s="217">
        <f t="shared" si="31"/>
        <v>0</v>
      </c>
      <c r="AE96" s="217">
        <f t="shared" si="31"/>
        <v>0</v>
      </c>
      <c r="AF96" s="217">
        <f t="shared" si="31"/>
        <v>0</v>
      </c>
      <c r="AG96" s="217">
        <f t="shared" si="31"/>
        <v>0</v>
      </c>
      <c r="AH96" s="217">
        <f t="shared" si="31"/>
        <v>0</v>
      </c>
      <c r="AI96" s="217">
        <f t="shared" si="31"/>
        <v>0</v>
      </c>
    </row>
    <row r="98" spans="3:35">
      <c r="C98" s="20" t="s">
        <v>212</v>
      </c>
      <c r="D98" s="1"/>
    </row>
    <row r="100" spans="3:35">
      <c r="D100" s="8"/>
      <c r="E100" s="2">
        <v>0</v>
      </c>
      <c r="F100" s="2">
        <v>1</v>
      </c>
      <c r="G100" s="2">
        <v>2</v>
      </c>
      <c r="H100" s="2">
        <v>3</v>
      </c>
      <c r="I100" s="2">
        <v>4</v>
      </c>
      <c r="J100" s="2">
        <v>5</v>
      </c>
      <c r="K100" s="2">
        <v>6</v>
      </c>
      <c r="L100" s="2">
        <v>7</v>
      </c>
      <c r="M100" s="2">
        <v>8</v>
      </c>
      <c r="N100" s="2">
        <v>9</v>
      </c>
      <c r="O100" s="2">
        <v>10</v>
      </c>
      <c r="P100" s="2">
        <v>11</v>
      </c>
      <c r="Q100" s="2">
        <v>12</v>
      </c>
      <c r="R100" s="2">
        <v>13</v>
      </c>
      <c r="S100" s="2">
        <v>14</v>
      </c>
      <c r="T100" s="2">
        <v>15</v>
      </c>
      <c r="U100" s="2">
        <v>16</v>
      </c>
      <c r="V100" s="2">
        <v>17</v>
      </c>
      <c r="W100" s="2">
        <v>18</v>
      </c>
      <c r="X100" s="2">
        <v>19</v>
      </c>
      <c r="Y100" s="2">
        <v>20</v>
      </c>
      <c r="Z100" s="2">
        <v>21</v>
      </c>
      <c r="AA100" s="2">
        <v>22</v>
      </c>
      <c r="AB100" s="2">
        <v>23</v>
      </c>
      <c r="AC100" s="2">
        <v>24</v>
      </c>
      <c r="AD100" s="2">
        <v>25</v>
      </c>
      <c r="AE100" s="2">
        <v>26</v>
      </c>
      <c r="AF100" s="2">
        <v>27</v>
      </c>
      <c r="AG100" s="2">
        <v>28</v>
      </c>
      <c r="AH100" s="2">
        <v>29</v>
      </c>
      <c r="AI100" s="2">
        <v>30</v>
      </c>
    </row>
    <row r="101" spans="3:35">
      <c r="C101" s="214" t="s">
        <v>231</v>
      </c>
      <c r="E101" s="215">
        <f>+E102</f>
        <v>0</v>
      </c>
      <c r="F101" s="215">
        <f t="shared" ref="F101:AI101" si="32">+F102</f>
        <v>462467.8178967589</v>
      </c>
      <c r="G101" s="215">
        <f t="shared" si="32"/>
        <v>959446.83423624549</v>
      </c>
      <c r="H101" s="215">
        <f t="shared" si="32"/>
        <v>1491394.8614355156</v>
      </c>
      <c r="I101" s="215">
        <f t="shared" si="32"/>
        <v>2056639.4794990213</v>
      </c>
      <c r="J101" s="215">
        <f t="shared" si="32"/>
        <v>2653630.5044105998</v>
      </c>
      <c r="K101" s="215">
        <f t="shared" si="32"/>
        <v>2739130.4792627092</v>
      </c>
      <c r="L101" s="215">
        <f t="shared" si="32"/>
        <v>2824618.7415204979</v>
      </c>
      <c r="M101" s="215">
        <f t="shared" si="32"/>
        <v>2912775.092443353</v>
      </c>
      <c r="N101" s="215">
        <f t="shared" si="32"/>
        <v>3000740.9002351421</v>
      </c>
      <c r="O101" s="215">
        <f t="shared" si="32"/>
        <v>3088332.527113006</v>
      </c>
      <c r="P101" s="215">
        <f t="shared" si="32"/>
        <v>3175361.7377270507</v>
      </c>
      <c r="Q101" s="215">
        <f t="shared" si="32"/>
        <v>3261636.3161410941</v>
      </c>
      <c r="R101" s="215">
        <f t="shared" si="32"/>
        <v>3346960.7221713448</v>
      </c>
      <c r="S101" s="215">
        <f t="shared" si="32"/>
        <v>3434517.2146633472</v>
      </c>
      <c r="T101" s="215">
        <f t="shared" si="32"/>
        <v>3520895.3226121296</v>
      </c>
      <c r="U101" s="215">
        <f t="shared" si="32"/>
        <v>3609445.8399758246</v>
      </c>
      <c r="V101" s="215">
        <f t="shared" si="32"/>
        <v>3700223.402851216</v>
      </c>
      <c r="W101" s="215">
        <f t="shared" si="32"/>
        <v>3793284.0214329236</v>
      </c>
      <c r="X101" s="215">
        <f t="shared" si="32"/>
        <v>3888685.1145719616</v>
      </c>
      <c r="Y101" s="215">
        <f t="shared" si="32"/>
        <v>3986485.5452034459</v>
      </c>
      <c r="Z101" s="215">
        <f t="shared" si="32"/>
        <v>4086745.6566653126</v>
      </c>
      <c r="AA101" s="215">
        <f t="shared" si="32"/>
        <v>4189527.3099304452</v>
      </c>
      <c r="AB101" s="215">
        <f t="shared" si="32"/>
        <v>4294893.9217751948</v>
      </c>
      <c r="AC101" s="215">
        <f t="shared" si="32"/>
        <v>4402910.5039078416</v>
      </c>
      <c r="AD101" s="215">
        <f t="shared" si="32"/>
        <v>4513643.7030811235</v>
      </c>
      <c r="AE101" s="215">
        <f t="shared" si="32"/>
        <v>4627161.8422136139</v>
      </c>
      <c r="AF101" s="215">
        <f t="shared" si="32"/>
        <v>4743534.9625452859</v>
      </c>
      <c r="AG101" s="215">
        <f t="shared" si="32"/>
        <v>4862834.8668532996</v>
      </c>
      <c r="AH101" s="215">
        <f t="shared" si="32"/>
        <v>4985135.1637546606</v>
      </c>
      <c r="AI101" s="215">
        <f t="shared" si="32"/>
        <v>5110511.3131230893</v>
      </c>
    </row>
    <row r="102" spans="3:35">
      <c r="C102" s="210" t="s">
        <v>227</v>
      </c>
      <c r="E102" s="217">
        <f>+E84*E89</f>
        <v>0</v>
      </c>
      <c r="F102" s="217">
        <f t="shared" ref="F102:AI102" si="33">+F84*F89</f>
        <v>462467.8178967589</v>
      </c>
      <c r="G102" s="217">
        <f t="shared" si="33"/>
        <v>959446.83423624549</v>
      </c>
      <c r="H102" s="217">
        <f t="shared" si="33"/>
        <v>1491394.8614355156</v>
      </c>
      <c r="I102" s="217">
        <f t="shared" si="33"/>
        <v>2056639.4794990213</v>
      </c>
      <c r="J102" s="217">
        <f t="shared" si="33"/>
        <v>2653630.5044105998</v>
      </c>
      <c r="K102" s="217">
        <f t="shared" si="33"/>
        <v>2739130.4792627092</v>
      </c>
      <c r="L102" s="217">
        <f t="shared" si="33"/>
        <v>2824618.7415204979</v>
      </c>
      <c r="M102" s="217">
        <f t="shared" si="33"/>
        <v>2912775.092443353</v>
      </c>
      <c r="N102" s="217">
        <f t="shared" si="33"/>
        <v>3000740.9002351421</v>
      </c>
      <c r="O102" s="217">
        <f t="shared" si="33"/>
        <v>3088332.527113006</v>
      </c>
      <c r="P102" s="217">
        <f t="shared" si="33"/>
        <v>3175361.7377270507</v>
      </c>
      <c r="Q102" s="217">
        <f t="shared" si="33"/>
        <v>3261636.3161410941</v>
      </c>
      <c r="R102" s="217">
        <f t="shared" si="33"/>
        <v>3346960.7221713448</v>
      </c>
      <c r="S102" s="217">
        <f t="shared" si="33"/>
        <v>3434517.2146633472</v>
      </c>
      <c r="T102" s="217">
        <f t="shared" si="33"/>
        <v>3520895.3226121296</v>
      </c>
      <c r="U102" s="217">
        <f t="shared" si="33"/>
        <v>3609445.8399758246</v>
      </c>
      <c r="V102" s="217">
        <f t="shared" si="33"/>
        <v>3700223.402851216</v>
      </c>
      <c r="W102" s="217">
        <f t="shared" si="33"/>
        <v>3793284.0214329236</v>
      </c>
      <c r="X102" s="217">
        <f t="shared" si="33"/>
        <v>3888685.1145719616</v>
      </c>
      <c r="Y102" s="217">
        <f t="shared" si="33"/>
        <v>3986485.5452034459</v>
      </c>
      <c r="Z102" s="217">
        <f t="shared" si="33"/>
        <v>4086745.6566653126</v>
      </c>
      <c r="AA102" s="217">
        <f t="shared" si="33"/>
        <v>4189527.3099304452</v>
      </c>
      <c r="AB102" s="217">
        <f t="shared" si="33"/>
        <v>4294893.9217751948</v>
      </c>
      <c r="AC102" s="217">
        <f t="shared" si="33"/>
        <v>4402910.5039078416</v>
      </c>
      <c r="AD102" s="217">
        <f t="shared" si="33"/>
        <v>4513643.7030811235</v>
      </c>
      <c r="AE102" s="217">
        <f t="shared" si="33"/>
        <v>4627161.8422136139</v>
      </c>
      <c r="AF102" s="217">
        <f t="shared" si="33"/>
        <v>4743534.9625452859</v>
      </c>
      <c r="AG102" s="217">
        <f t="shared" si="33"/>
        <v>4862834.8668532996</v>
      </c>
      <c r="AH102" s="217">
        <f t="shared" si="33"/>
        <v>4985135.1637546606</v>
      </c>
      <c r="AI102" s="217">
        <f t="shared" si="33"/>
        <v>5110511.3131230893</v>
      </c>
    </row>
    <row r="104" spans="3:35">
      <c r="C104" s="20" t="s">
        <v>213</v>
      </c>
      <c r="D104" s="1"/>
    </row>
    <row r="106" spans="3:35">
      <c r="D106" s="8"/>
      <c r="E106" s="2">
        <v>0</v>
      </c>
      <c r="F106" s="2">
        <v>1</v>
      </c>
      <c r="G106" s="2">
        <v>2</v>
      </c>
      <c r="H106" s="2">
        <v>3</v>
      </c>
      <c r="I106" s="2">
        <v>4</v>
      </c>
      <c r="J106" s="2">
        <v>5</v>
      </c>
      <c r="K106" s="2">
        <v>6</v>
      </c>
      <c r="L106" s="2">
        <v>7</v>
      </c>
      <c r="M106" s="2">
        <v>8</v>
      </c>
      <c r="N106" s="2">
        <v>9</v>
      </c>
      <c r="O106" s="2">
        <v>10</v>
      </c>
      <c r="P106" s="2">
        <v>11</v>
      </c>
      <c r="Q106" s="2">
        <v>12</v>
      </c>
      <c r="R106" s="2">
        <v>13</v>
      </c>
      <c r="S106" s="2">
        <v>14</v>
      </c>
      <c r="T106" s="2">
        <v>15</v>
      </c>
      <c r="U106" s="2">
        <v>16</v>
      </c>
      <c r="V106" s="2">
        <v>17</v>
      </c>
      <c r="W106" s="2">
        <v>18</v>
      </c>
      <c r="X106" s="2">
        <v>19</v>
      </c>
      <c r="Y106" s="2">
        <v>20</v>
      </c>
      <c r="Z106" s="2">
        <v>21</v>
      </c>
      <c r="AA106" s="2">
        <v>22</v>
      </c>
      <c r="AB106" s="2">
        <v>23</v>
      </c>
      <c r="AC106" s="2">
        <v>24</v>
      </c>
      <c r="AD106" s="2">
        <v>25</v>
      </c>
      <c r="AE106" s="2">
        <v>26</v>
      </c>
      <c r="AF106" s="2">
        <v>27</v>
      </c>
      <c r="AG106" s="2">
        <v>28</v>
      </c>
      <c r="AH106" s="2">
        <v>29</v>
      </c>
      <c r="AI106" s="2">
        <v>30</v>
      </c>
    </row>
    <row r="107" spans="3:35">
      <c r="C107" s="214" t="s">
        <v>231</v>
      </c>
      <c r="E107" s="221">
        <f t="shared" ref="E107:AI108" si="34">+E101-E95</f>
        <v>0</v>
      </c>
      <c r="F107" s="221">
        <f t="shared" si="34"/>
        <v>462467.8178967589</v>
      </c>
      <c r="G107" s="221">
        <f t="shared" si="34"/>
        <v>959446.83423624549</v>
      </c>
      <c r="H107" s="221">
        <f t="shared" si="34"/>
        <v>1491394.8614355156</v>
      </c>
      <c r="I107" s="221">
        <f t="shared" si="34"/>
        <v>2056639.4794990213</v>
      </c>
      <c r="J107" s="221">
        <f t="shared" si="34"/>
        <v>2653630.5044105998</v>
      </c>
      <c r="K107" s="221">
        <f t="shared" si="34"/>
        <v>2739130.4792627092</v>
      </c>
      <c r="L107" s="221">
        <f t="shared" si="34"/>
        <v>2824618.7415204979</v>
      </c>
      <c r="M107" s="221">
        <f t="shared" si="34"/>
        <v>2912775.092443353</v>
      </c>
      <c r="N107" s="221">
        <f t="shared" si="34"/>
        <v>3000740.9002351421</v>
      </c>
      <c r="O107" s="221">
        <f t="shared" si="34"/>
        <v>3088332.527113006</v>
      </c>
      <c r="P107" s="221">
        <f t="shared" si="34"/>
        <v>3175361.7377270507</v>
      </c>
      <c r="Q107" s="221">
        <f t="shared" si="34"/>
        <v>3261636.3161410941</v>
      </c>
      <c r="R107" s="221">
        <f t="shared" si="34"/>
        <v>3346960.7221713448</v>
      </c>
      <c r="S107" s="221">
        <f t="shared" si="34"/>
        <v>3434517.2146633472</v>
      </c>
      <c r="T107" s="221">
        <f t="shared" si="34"/>
        <v>3520895.3226121296</v>
      </c>
      <c r="U107" s="221">
        <f t="shared" si="34"/>
        <v>3609445.8399758246</v>
      </c>
      <c r="V107" s="221">
        <f t="shared" si="34"/>
        <v>3700223.402851216</v>
      </c>
      <c r="W107" s="221">
        <f t="shared" si="34"/>
        <v>3793284.0214329236</v>
      </c>
      <c r="X107" s="221">
        <f t="shared" si="34"/>
        <v>3888685.1145719616</v>
      </c>
      <c r="Y107" s="221">
        <f t="shared" si="34"/>
        <v>3986485.5452034459</v>
      </c>
      <c r="Z107" s="221">
        <f t="shared" si="34"/>
        <v>4086745.6566653126</v>
      </c>
      <c r="AA107" s="221">
        <f t="shared" si="34"/>
        <v>4189527.3099304452</v>
      </c>
      <c r="AB107" s="221">
        <f t="shared" si="34"/>
        <v>4294893.9217751948</v>
      </c>
      <c r="AC107" s="221">
        <f t="shared" si="34"/>
        <v>4402910.5039078416</v>
      </c>
      <c r="AD107" s="221">
        <f t="shared" si="34"/>
        <v>4513643.7030811235</v>
      </c>
      <c r="AE107" s="221">
        <f t="shared" si="34"/>
        <v>4627161.8422136139</v>
      </c>
      <c r="AF107" s="221">
        <f t="shared" si="34"/>
        <v>4743534.9625452859</v>
      </c>
      <c r="AG107" s="221">
        <f t="shared" si="34"/>
        <v>4862834.8668532996</v>
      </c>
      <c r="AH107" s="221">
        <f t="shared" si="34"/>
        <v>4985135.1637546606</v>
      </c>
      <c r="AI107" s="221">
        <f t="shared" si="34"/>
        <v>5110511.3131230893</v>
      </c>
    </row>
    <row r="108" spans="3:35">
      <c r="C108" s="210" t="s">
        <v>227</v>
      </c>
      <c r="E108" s="222">
        <f t="shared" si="34"/>
        <v>0</v>
      </c>
      <c r="F108" s="222">
        <f t="shared" si="34"/>
        <v>462467.8178967589</v>
      </c>
      <c r="G108" s="222">
        <f t="shared" si="34"/>
        <v>959446.83423624549</v>
      </c>
      <c r="H108" s="222">
        <f t="shared" si="34"/>
        <v>1491394.8614355156</v>
      </c>
      <c r="I108" s="222">
        <f t="shared" si="34"/>
        <v>2056639.4794990213</v>
      </c>
      <c r="J108" s="222">
        <f t="shared" si="34"/>
        <v>2653630.5044105998</v>
      </c>
      <c r="K108" s="222">
        <f t="shared" si="34"/>
        <v>2739130.4792627092</v>
      </c>
      <c r="L108" s="222">
        <f t="shared" si="34"/>
        <v>2824618.7415204979</v>
      </c>
      <c r="M108" s="222">
        <f t="shared" si="34"/>
        <v>2912775.092443353</v>
      </c>
      <c r="N108" s="222">
        <f t="shared" si="34"/>
        <v>3000740.9002351421</v>
      </c>
      <c r="O108" s="222">
        <f t="shared" si="34"/>
        <v>3088332.527113006</v>
      </c>
      <c r="P108" s="222">
        <f t="shared" si="34"/>
        <v>3175361.7377270507</v>
      </c>
      <c r="Q108" s="222">
        <f t="shared" si="34"/>
        <v>3261636.3161410941</v>
      </c>
      <c r="R108" s="222">
        <f t="shared" si="34"/>
        <v>3346960.7221713448</v>
      </c>
      <c r="S108" s="222">
        <f t="shared" si="34"/>
        <v>3434517.2146633472</v>
      </c>
      <c r="T108" s="222">
        <f t="shared" si="34"/>
        <v>3520895.3226121296</v>
      </c>
      <c r="U108" s="222">
        <f t="shared" si="34"/>
        <v>3609445.8399758246</v>
      </c>
      <c r="V108" s="222">
        <f t="shared" si="34"/>
        <v>3700223.402851216</v>
      </c>
      <c r="W108" s="222">
        <f t="shared" si="34"/>
        <v>3793284.0214329236</v>
      </c>
      <c r="X108" s="222">
        <f t="shared" si="34"/>
        <v>3888685.1145719616</v>
      </c>
      <c r="Y108" s="222">
        <f t="shared" si="34"/>
        <v>3986485.5452034459</v>
      </c>
      <c r="Z108" s="222">
        <f t="shared" si="34"/>
        <v>4086745.6566653126</v>
      </c>
      <c r="AA108" s="222">
        <f t="shared" si="34"/>
        <v>4189527.3099304452</v>
      </c>
      <c r="AB108" s="222">
        <f t="shared" si="34"/>
        <v>4294893.9217751948</v>
      </c>
      <c r="AC108" s="222">
        <f t="shared" si="34"/>
        <v>4402910.5039078416</v>
      </c>
      <c r="AD108" s="222">
        <f t="shared" si="34"/>
        <v>4513643.7030811235</v>
      </c>
      <c r="AE108" s="222">
        <f t="shared" si="34"/>
        <v>4627161.8422136139</v>
      </c>
      <c r="AF108" s="222">
        <f t="shared" si="34"/>
        <v>4743534.9625452859</v>
      </c>
      <c r="AG108" s="222">
        <f t="shared" si="34"/>
        <v>4862834.8668532996</v>
      </c>
      <c r="AH108" s="222">
        <f t="shared" si="34"/>
        <v>4985135.1637546606</v>
      </c>
      <c r="AI108" s="222">
        <f t="shared" si="34"/>
        <v>5110511.3131230893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tabColor theme="8"/>
  </sheetPr>
  <dimension ref="B1:AI84"/>
  <sheetViews>
    <sheetView showGridLines="0" zoomScale="70" zoomScaleNormal="70" workbookViewId="0"/>
  </sheetViews>
  <sheetFormatPr baseColWidth="10" defaultRowHeight="15"/>
  <cols>
    <col min="1" max="2" width="5.7109375" customWidth="1"/>
    <col min="3" max="3" width="52.7109375" customWidth="1"/>
    <col min="4" max="4" width="16.140625" customWidth="1"/>
    <col min="5" max="5" width="15.28515625" customWidth="1"/>
    <col min="6" max="35" width="13.7109375" customWidth="1"/>
  </cols>
  <sheetData>
    <row r="1" spans="3:35" ht="30" customHeight="1">
      <c r="C1" s="183" t="s">
        <v>159</v>
      </c>
    </row>
    <row r="3" spans="3:35" ht="21">
      <c r="C3" s="19" t="s">
        <v>102</v>
      </c>
    </row>
    <row r="5" spans="3:35" ht="15.75">
      <c r="C5" s="67" t="s">
        <v>106</v>
      </c>
    </row>
    <row r="6" spans="3:35" ht="15.75" thickBot="1"/>
    <row r="7" spans="3:35" ht="15.75" thickBot="1">
      <c r="C7" s="3"/>
      <c r="E7" s="249">
        <v>0</v>
      </c>
      <c r="F7" s="83">
        <v>1</v>
      </c>
      <c r="G7" s="83">
        <v>2</v>
      </c>
      <c r="H7" s="83">
        <v>3</v>
      </c>
      <c r="I7" s="83">
        <v>4</v>
      </c>
      <c r="J7" s="83">
        <v>5</v>
      </c>
      <c r="K7" s="83">
        <v>6</v>
      </c>
      <c r="L7" s="83">
        <v>7</v>
      </c>
      <c r="M7" s="83">
        <v>8</v>
      </c>
      <c r="N7" s="83">
        <v>9</v>
      </c>
      <c r="O7" s="83">
        <v>10</v>
      </c>
      <c r="P7" s="83">
        <v>11</v>
      </c>
      <c r="Q7" s="83">
        <v>12</v>
      </c>
      <c r="R7" s="83">
        <v>13</v>
      </c>
      <c r="S7" s="83">
        <v>14</v>
      </c>
      <c r="T7" s="84">
        <v>15</v>
      </c>
      <c r="U7" s="83">
        <v>16</v>
      </c>
      <c r="V7" s="85">
        <v>17</v>
      </c>
      <c r="W7" s="86">
        <v>18</v>
      </c>
      <c r="X7" s="86">
        <v>19</v>
      </c>
      <c r="Y7" s="87">
        <v>20</v>
      </c>
      <c r="Z7" s="83">
        <v>21</v>
      </c>
      <c r="AA7" s="85">
        <v>22</v>
      </c>
      <c r="AB7" s="86">
        <v>23</v>
      </c>
      <c r="AC7" s="86">
        <v>24</v>
      </c>
      <c r="AD7" s="87">
        <v>25</v>
      </c>
      <c r="AE7" s="83">
        <v>26</v>
      </c>
      <c r="AF7" s="85">
        <v>27</v>
      </c>
      <c r="AG7" s="86">
        <v>28</v>
      </c>
      <c r="AH7" s="86">
        <v>29</v>
      </c>
      <c r="AI7" s="88">
        <v>30</v>
      </c>
    </row>
    <row r="8" spans="3:35" ht="15.75" thickBot="1">
      <c r="C8" s="4" t="s">
        <v>8</v>
      </c>
      <c r="D8" s="256"/>
      <c r="E8" s="267">
        <f>+E45/1000</f>
        <v>0</v>
      </c>
      <c r="F8" s="231">
        <f t="shared" ref="F8:AI8" si="0">+F45/1000</f>
        <v>115.61695447418973</v>
      </c>
      <c r="G8" s="231">
        <f t="shared" si="0"/>
        <v>239.86170855906136</v>
      </c>
      <c r="H8" s="231">
        <f t="shared" si="0"/>
        <v>372.84871535887885</v>
      </c>
      <c r="I8" s="231">
        <f t="shared" si="0"/>
        <v>514.15986987475526</v>
      </c>
      <c r="J8" s="231">
        <f t="shared" si="0"/>
        <v>663.40762610264983</v>
      </c>
      <c r="K8" s="231">
        <f t="shared" si="0"/>
        <v>684.78261981567709</v>
      </c>
      <c r="L8" s="231">
        <f t="shared" si="0"/>
        <v>706.15468538012431</v>
      </c>
      <c r="M8" s="231">
        <f t="shared" si="0"/>
        <v>728.19377311083792</v>
      </c>
      <c r="N8" s="231">
        <f t="shared" si="0"/>
        <v>750.18522505878525</v>
      </c>
      <c r="O8" s="231">
        <f t="shared" si="0"/>
        <v>772.0831317782513</v>
      </c>
      <c r="P8" s="231">
        <f t="shared" si="0"/>
        <v>793.84043443176245</v>
      </c>
      <c r="Q8" s="231">
        <f t="shared" si="0"/>
        <v>815.40907903527329</v>
      </c>
      <c r="R8" s="231">
        <f t="shared" si="0"/>
        <v>836.74018054283601</v>
      </c>
      <c r="S8" s="231">
        <f t="shared" si="0"/>
        <v>858.62930366583657</v>
      </c>
      <c r="T8" s="231">
        <f t="shared" si="0"/>
        <v>880.22383065303222</v>
      </c>
      <c r="U8" s="231">
        <f t="shared" si="0"/>
        <v>902.36145999395592</v>
      </c>
      <c r="V8" s="231">
        <f t="shared" si="0"/>
        <v>925.05585071280393</v>
      </c>
      <c r="W8" s="231">
        <f t="shared" si="0"/>
        <v>948.32100535823076</v>
      </c>
      <c r="X8" s="231">
        <f t="shared" si="0"/>
        <v>972.17127864299016</v>
      </c>
      <c r="Y8" s="231">
        <f t="shared" si="0"/>
        <v>996.62138630086133</v>
      </c>
      <c r="Z8" s="231">
        <f t="shared" si="0"/>
        <v>1021.6864141663282</v>
      </c>
      <c r="AA8" s="231">
        <f t="shared" si="0"/>
        <v>1047.3818274826112</v>
      </c>
      <c r="AB8" s="231">
        <f t="shared" si="0"/>
        <v>1073.723480443799</v>
      </c>
      <c r="AC8" s="231">
        <f t="shared" si="0"/>
        <v>1100.7276259769603</v>
      </c>
      <c r="AD8" s="231">
        <f t="shared" si="0"/>
        <v>1128.410925770281</v>
      </c>
      <c r="AE8" s="231">
        <f t="shared" si="0"/>
        <v>1156.7904605534036</v>
      </c>
      <c r="AF8" s="231">
        <f t="shared" si="0"/>
        <v>1185.8837406363216</v>
      </c>
      <c r="AG8" s="231">
        <f t="shared" si="0"/>
        <v>1215.7087167133247</v>
      </c>
      <c r="AH8" s="231">
        <f t="shared" si="0"/>
        <v>1246.2837909386647</v>
      </c>
      <c r="AI8" s="232">
        <f t="shared" si="0"/>
        <v>1277.6278282807721</v>
      </c>
    </row>
    <row r="9" spans="3:35" ht="15.75" thickBot="1">
      <c r="C9" s="5" t="s">
        <v>226</v>
      </c>
      <c r="D9" s="256"/>
      <c r="E9" s="268">
        <f t="shared" ref="E9:E20" si="1">+E46/1000</f>
        <v>0</v>
      </c>
      <c r="F9" s="233">
        <f t="shared" ref="F9:AI9" si="2">+F46/1000</f>
        <v>69.370172684513832</v>
      </c>
      <c r="G9" s="233">
        <f t="shared" si="2"/>
        <v>143.9170251354368</v>
      </c>
      <c r="H9" s="233">
        <f t="shared" si="2"/>
        <v>223.7092292153273</v>
      </c>
      <c r="I9" s="233">
        <f t="shared" si="2"/>
        <v>308.49592192485312</v>
      </c>
      <c r="J9" s="233">
        <f t="shared" si="2"/>
        <v>398.04457566158987</v>
      </c>
      <c r="K9" s="233">
        <f t="shared" si="2"/>
        <v>410.86957188940625</v>
      </c>
      <c r="L9" s="233">
        <f t="shared" si="2"/>
        <v>423.69281122807462</v>
      </c>
      <c r="M9" s="233">
        <f t="shared" si="2"/>
        <v>436.91626386650279</v>
      </c>
      <c r="N9" s="233">
        <f t="shared" si="2"/>
        <v>450.11113503527116</v>
      </c>
      <c r="O9" s="233">
        <f t="shared" si="2"/>
        <v>463.24987906695077</v>
      </c>
      <c r="P9" s="233">
        <f t="shared" si="2"/>
        <v>476.30426065905749</v>
      </c>
      <c r="Q9" s="233">
        <f t="shared" si="2"/>
        <v>489.24544742116404</v>
      </c>
      <c r="R9" s="233">
        <f t="shared" si="2"/>
        <v>502.04410832570159</v>
      </c>
      <c r="S9" s="233">
        <f t="shared" si="2"/>
        <v>515.17758219950201</v>
      </c>
      <c r="T9" s="233">
        <f t="shared" si="2"/>
        <v>528.13429839181936</v>
      </c>
      <c r="U9" s="233">
        <f t="shared" si="2"/>
        <v>541.41687599637362</v>
      </c>
      <c r="V9" s="233">
        <f t="shared" si="2"/>
        <v>555.03351042768247</v>
      </c>
      <c r="W9" s="233">
        <f t="shared" si="2"/>
        <v>568.99260321493853</v>
      </c>
      <c r="X9" s="233">
        <f t="shared" si="2"/>
        <v>583.30276718579421</v>
      </c>
      <c r="Y9" s="233">
        <f t="shared" si="2"/>
        <v>597.97283178051691</v>
      </c>
      <c r="Z9" s="233">
        <f t="shared" si="2"/>
        <v>613.01184849979688</v>
      </c>
      <c r="AA9" s="233">
        <f t="shared" si="2"/>
        <v>628.42909648956686</v>
      </c>
      <c r="AB9" s="233">
        <f t="shared" si="2"/>
        <v>644.2340882662794</v>
      </c>
      <c r="AC9" s="233">
        <f t="shared" si="2"/>
        <v>660.43657558617633</v>
      </c>
      <c r="AD9" s="233">
        <f t="shared" si="2"/>
        <v>677.0465554621685</v>
      </c>
      <c r="AE9" s="233">
        <f t="shared" si="2"/>
        <v>694.07427633204202</v>
      </c>
      <c r="AF9" s="233">
        <f t="shared" si="2"/>
        <v>711.53024438179295</v>
      </c>
      <c r="AG9" s="233">
        <f t="shared" si="2"/>
        <v>729.42523002799487</v>
      </c>
      <c r="AH9" s="233">
        <f t="shared" si="2"/>
        <v>747.77027456319888</v>
      </c>
      <c r="AI9" s="234">
        <f t="shared" si="2"/>
        <v>766.57669696846324</v>
      </c>
    </row>
    <row r="10" spans="3:35" ht="15.75" thickBot="1">
      <c r="C10" s="5" t="s">
        <v>236</v>
      </c>
      <c r="D10" s="256"/>
      <c r="E10" s="269">
        <f t="shared" si="1"/>
        <v>0</v>
      </c>
      <c r="F10" s="235">
        <f t="shared" ref="F10:AI10" si="3">+F47/1000</f>
        <v>46.246781789675893</v>
      </c>
      <c r="G10" s="233">
        <f t="shared" si="3"/>
        <v>95.944683423624539</v>
      </c>
      <c r="H10" s="233">
        <f t="shared" si="3"/>
        <v>149.13948614355152</v>
      </c>
      <c r="I10" s="233">
        <f t="shared" si="3"/>
        <v>205.66394794990211</v>
      </c>
      <c r="J10" s="233">
        <f t="shared" si="3"/>
        <v>265.3630504410599</v>
      </c>
      <c r="K10" s="233">
        <f t="shared" si="3"/>
        <v>273.91304792627079</v>
      </c>
      <c r="L10" s="233">
        <f t="shared" si="3"/>
        <v>282.46187415204969</v>
      </c>
      <c r="M10" s="233">
        <f t="shared" si="3"/>
        <v>291.27750924433519</v>
      </c>
      <c r="N10" s="233">
        <f t="shared" si="3"/>
        <v>300.07409002351409</v>
      </c>
      <c r="O10" s="233">
        <f t="shared" si="3"/>
        <v>308.83325271130053</v>
      </c>
      <c r="P10" s="233">
        <f t="shared" si="3"/>
        <v>317.53617377270496</v>
      </c>
      <c r="Q10" s="233">
        <f t="shared" si="3"/>
        <v>326.16363161410925</v>
      </c>
      <c r="R10" s="233">
        <f t="shared" si="3"/>
        <v>334.69607221713437</v>
      </c>
      <c r="S10" s="233">
        <f t="shared" si="3"/>
        <v>343.45172146633456</v>
      </c>
      <c r="T10" s="233">
        <f t="shared" si="3"/>
        <v>352.08953226121281</v>
      </c>
      <c r="U10" s="233">
        <f t="shared" si="3"/>
        <v>360.94458399758224</v>
      </c>
      <c r="V10" s="233">
        <f t="shared" si="3"/>
        <v>370.02234028512146</v>
      </c>
      <c r="W10" s="233">
        <f t="shared" si="3"/>
        <v>379.32840214329224</v>
      </c>
      <c r="X10" s="233">
        <f t="shared" si="3"/>
        <v>388.86851145719601</v>
      </c>
      <c r="Y10" s="233">
        <f t="shared" si="3"/>
        <v>398.64855452034453</v>
      </c>
      <c r="Z10" s="233">
        <f t="shared" si="3"/>
        <v>408.67456566653124</v>
      </c>
      <c r="AA10" s="233">
        <f t="shared" si="3"/>
        <v>418.95273099304444</v>
      </c>
      <c r="AB10" s="233">
        <f t="shared" si="3"/>
        <v>429.48939217751951</v>
      </c>
      <c r="AC10" s="233">
        <f t="shared" si="3"/>
        <v>440.29105039078411</v>
      </c>
      <c r="AD10" s="233">
        <f t="shared" si="3"/>
        <v>451.36437030811237</v>
      </c>
      <c r="AE10" s="233">
        <f t="shared" si="3"/>
        <v>462.71618422136129</v>
      </c>
      <c r="AF10" s="233">
        <f t="shared" si="3"/>
        <v>474.35349625452852</v>
      </c>
      <c r="AG10" s="233">
        <f t="shared" si="3"/>
        <v>486.28348668532993</v>
      </c>
      <c r="AH10" s="233">
        <f t="shared" si="3"/>
        <v>498.51351637546588</v>
      </c>
      <c r="AI10" s="234">
        <f t="shared" si="3"/>
        <v>511.05113131230883</v>
      </c>
    </row>
    <row r="11" spans="3:35" ht="15.75" thickBot="1">
      <c r="C11" s="4" t="s">
        <v>9</v>
      </c>
      <c r="D11" s="256"/>
      <c r="E11" s="267">
        <f t="shared" si="1"/>
        <v>0</v>
      </c>
      <c r="F11" s="231">
        <f t="shared" ref="F11:AI11" si="4">+F48/1000</f>
        <v>0</v>
      </c>
      <c r="G11" s="231">
        <f t="shared" si="4"/>
        <v>0</v>
      </c>
      <c r="H11" s="231">
        <f t="shared" si="4"/>
        <v>0</v>
      </c>
      <c r="I11" s="231">
        <f t="shared" si="4"/>
        <v>0</v>
      </c>
      <c r="J11" s="231">
        <f t="shared" si="4"/>
        <v>0</v>
      </c>
      <c r="K11" s="231">
        <f t="shared" si="4"/>
        <v>0</v>
      </c>
      <c r="L11" s="231">
        <f t="shared" si="4"/>
        <v>0</v>
      </c>
      <c r="M11" s="231">
        <f t="shared" si="4"/>
        <v>0</v>
      </c>
      <c r="N11" s="231">
        <f t="shared" si="4"/>
        <v>0</v>
      </c>
      <c r="O11" s="231">
        <f t="shared" si="4"/>
        <v>0</v>
      </c>
      <c r="P11" s="231">
        <f t="shared" si="4"/>
        <v>0</v>
      </c>
      <c r="Q11" s="231">
        <f t="shared" si="4"/>
        <v>0</v>
      </c>
      <c r="R11" s="231">
        <f t="shared" si="4"/>
        <v>0</v>
      </c>
      <c r="S11" s="231">
        <f t="shared" si="4"/>
        <v>0</v>
      </c>
      <c r="T11" s="231">
        <f t="shared" si="4"/>
        <v>0</v>
      </c>
      <c r="U11" s="231">
        <f t="shared" si="4"/>
        <v>0</v>
      </c>
      <c r="V11" s="231">
        <f t="shared" si="4"/>
        <v>0</v>
      </c>
      <c r="W11" s="231">
        <f t="shared" si="4"/>
        <v>0</v>
      </c>
      <c r="X11" s="231">
        <f t="shared" si="4"/>
        <v>0</v>
      </c>
      <c r="Y11" s="231">
        <f t="shared" si="4"/>
        <v>0</v>
      </c>
      <c r="Z11" s="231">
        <f t="shared" si="4"/>
        <v>0</v>
      </c>
      <c r="AA11" s="231">
        <f t="shared" si="4"/>
        <v>0</v>
      </c>
      <c r="AB11" s="231">
        <f t="shared" si="4"/>
        <v>0</v>
      </c>
      <c r="AC11" s="231">
        <f t="shared" si="4"/>
        <v>0</v>
      </c>
      <c r="AD11" s="231">
        <f t="shared" si="4"/>
        <v>0</v>
      </c>
      <c r="AE11" s="231">
        <f t="shared" si="4"/>
        <v>0</v>
      </c>
      <c r="AF11" s="231">
        <f t="shared" si="4"/>
        <v>0</v>
      </c>
      <c r="AG11" s="231">
        <f t="shared" si="4"/>
        <v>0</v>
      </c>
      <c r="AH11" s="231">
        <f t="shared" si="4"/>
        <v>0</v>
      </c>
      <c r="AI11" s="232">
        <f t="shared" si="4"/>
        <v>0</v>
      </c>
    </row>
    <row r="12" spans="3:35" ht="15.75" thickBot="1">
      <c r="C12" s="5" t="s">
        <v>5</v>
      </c>
      <c r="D12" s="256"/>
      <c r="E12" s="268">
        <f t="shared" si="1"/>
        <v>0</v>
      </c>
      <c r="F12" s="233">
        <f t="shared" ref="F12:AI12" si="5">+F49/1000</f>
        <v>0</v>
      </c>
      <c r="G12" s="233">
        <f t="shared" si="5"/>
        <v>0</v>
      </c>
      <c r="H12" s="233">
        <f t="shared" si="5"/>
        <v>0</v>
      </c>
      <c r="I12" s="233">
        <f t="shared" si="5"/>
        <v>0</v>
      </c>
      <c r="J12" s="233">
        <f t="shared" si="5"/>
        <v>0</v>
      </c>
      <c r="K12" s="233">
        <f t="shared" si="5"/>
        <v>0</v>
      </c>
      <c r="L12" s="233">
        <f t="shared" si="5"/>
        <v>0</v>
      </c>
      <c r="M12" s="233">
        <f t="shared" si="5"/>
        <v>0</v>
      </c>
      <c r="N12" s="233">
        <f t="shared" si="5"/>
        <v>0</v>
      </c>
      <c r="O12" s="233">
        <f t="shared" si="5"/>
        <v>0</v>
      </c>
      <c r="P12" s="233">
        <f t="shared" si="5"/>
        <v>0</v>
      </c>
      <c r="Q12" s="233">
        <f t="shared" si="5"/>
        <v>0</v>
      </c>
      <c r="R12" s="233">
        <f t="shared" si="5"/>
        <v>0</v>
      </c>
      <c r="S12" s="233">
        <f t="shared" si="5"/>
        <v>0</v>
      </c>
      <c r="T12" s="233">
        <f t="shared" si="5"/>
        <v>0</v>
      </c>
      <c r="U12" s="233">
        <f t="shared" si="5"/>
        <v>0</v>
      </c>
      <c r="V12" s="233">
        <f t="shared" si="5"/>
        <v>0</v>
      </c>
      <c r="W12" s="233">
        <f t="shared" si="5"/>
        <v>0</v>
      </c>
      <c r="X12" s="233">
        <f t="shared" si="5"/>
        <v>0</v>
      </c>
      <c r="Y12" s="233">
        <f t="shared" si="5"/>
        <v>0</v>
      </c>
      <c r="Z12" s="233">
        <f t="shared" si="5"/>
        <v>0</v>
      </c>
      <c r="AA12" s="233">
        <f t="shared" si="5"/>
        <v>0</v>
      </c>
      <c r="AB12" s="233">
        <f t="shared" si="5"/>
        <v>0</v>
      </c>
      <c r="AC12" s="233">
        <f t="shared" si="5"/>
        <v>0</v>
      </c>
      <c r="AD12" s="233">
        <f t="shared" si="5"/>
        <v>0</v>
      </c>
      <c r="AE12" s="233">
        <f t="shared" si="5"/>
        <v>0</v>
      </c>
      <c r="AF12" s="233">
        <f t="shared" si="5"/>
        <v>0</v>
      </c>
      <c r="AG12" s="233">
        <f t="shared" si="5"/>
        <v>0</v>
      </c>
      <c r="AH12" s="233">
        <f t="shared" si="5"/>
        <v>0</v>
      </c>
      <c r="AI12" s="234">
        <f t="shared" si="5"/>
        <v>0</v>
      </c>
    </row>
    <row r="13" spans="3:35" ht="15.75" thickBot="1">
      <c r="C13" s="5" t="s">
        <v>6</v>
      </c>
      <c r="D13" s="256"/>
      <c r="E13" s="269">
        <f t="shared" si="1"/>
        <v>0</v>
      </c>
      <c r="F13" s="235">
        <f t="shared" ref="F13:AI13" si="6">+F50/1000</f>
        <v>0</v>
      </c>
      <c r="G13" s="233">
        <f t="shared" si="6"/>
        <v>0</v>
      </c>
      <c r="H13" s="233">
        <f t="shared" si="6"/>
        <v>0</v>
      </c>
      <c r="I13" s="233">
        <f t="shared" si="6"/>
        <v>0</v>
      </c>
      <c r="J13" s="233">
        <f t="shared" si="6"/>
        <v>0</v>
      </c>
      <c r="K13" s="233">
        <f t="shared" si="6"/>
        <v>0</v>
      </c>
      <c r="L13" s="233">
        <f t="shared" si="6"/>
        <v>0</v>
      </c>
      <c r="M13" s="233">
        <f t="shared" si="6"/>
        <v>0</v>
      </c>
      <c r="N13" s="233">
        <f t="shared" si="6"/>
        <v>0</v>
      </c>
      <c r="O13" s="233">
        <f t="shared" si="6"/>
        <v>0</v>
      </c>
      <c r="P13" s="233">
        <f t="shared" si="6"/>
        <v>0</v>
      </c>
      <c r="Q13" s="233">
        <f t="shared" si="6"/>
        <v>0</v>
      </c>
      <c r="R13" s="233">
        <f t="shared" si="6"/>
        <v>0</v>
      </c>
      <c r="S13" s="233">
        <f t="shared" si="6"/>
        <v>0</v>
      </c>
      <c r="T13" s="233">
        <f t="shared" si="6"/>
        <v>0</v>
      </c>
      <c r="U13" s="233">
        <f t="shared" si="6"/>
        <v>0</v>
      </c>
      <c r="V13" s="233">
        <f t="shared" si="6"/>
        <v>0</v>
      </c>
      <c r="W13" s="233">
        <f t="shared" si="6"/>
        <v>0</v>
      </c>
      <c r="X13" s="233">
        <f t="shared" si="6"/>
        <v>0</v>
      </c>
      <c r="Y13" s="233">
        <f t="shared" si="6"/>
        <v>0</v>
      </c>
      <c r="Z13" s="233">
        <f t="shared" si="6"/>
        <v>0</v>
      </c>
      <c r="AA13" s="233">
        <f t="shared" si="6"/>
        <v>0</v>
      </c>
      <c r="AB13" s="233">
        <f t="shared" si="6"/>
        <v>0</v>
      </c>
      <c r="AC13" s="233">
        <f t="shared" si="6"/>
        <v>0</v>
      </c>
      <c r="AD13" s="233">
        <f t="shared" si="6"/>
        <v>0</v>
      </c>
      <c r="AE13" s="233">
        <f t="shared" si="6"/>
        <v>0</v>
      </c>
      <c r="AF13" s="233">
        <f t="shared" si="6"/>
        <v>0</v>
      </c>
      <c r="AG13" s="233">
        <f t="shared" si="6"/>
        <v>0</v>
      </c>
      <c r="AH13" s="233">
        <f t="shared" si="6"/>
        <v>0</v>
      </c>
      <c r="AI13" s="234">
        <f t="shared" si="6"/>
        <v>0</v>
      </c>
    </row>
    <row r="14" spans="3:35" ht="15.75" thickBot="1">
      <c r="C14" s="5" t="s">
        <v>7</v>
      </c>
      <c r="D14" s="256"/>
      <c r="E14" s="268">
        <f t="shared" si="1"/>
        <v>0</v>
      </c>
      <c r="F14" s="233">
        <f t="shared" ref="F14:AI14" si="7">+F51/1000</f>
        <v>0</v>
      </c>
      <c r="G14" s="233">
        <f t="shared" si="7"/>
        <v>0</v>
      </c>
      <c r="H14" s="233">
        <f t="shared" si="7"/>
        <v>0</v>
      </c>
      <c r="I14" s="233">
        <f t="shared" si="7"/>
        <v>0</v>
      </c>
      <c r="J14" s="233">
        <f t="shared" si="7"/>
        <v>0</v>
      </c>
      <c r="K14" s="233">
        <f t="shared" si="7"/>
        <v>0</v>
      </c>
      <c r="L14" s="233">
        <f t="shared" si="7"/>
        <v>0</v>
      </c>
      <c r="M14" s="233">
        <f t="shared" si="7"/>
        <v>0</v>
      </c>
      <c r="N14" s="233">
        <f t="shared" si="7"/>
        <v>0</v>
      </c>
      <c r="O14" s="233">
        <f t="shared" si="7"/>
        <v>0</v>
      </c>
      <c r="P14" s="233">
        <f t="shared" si="7"/>
        <v>0</v>
      </c>
      <c r="Q14" s="233">
        <f t="shared" si="7"/>
        <v>0</v>
      </c>
      <c r="R14" s="233">
        <f t="shared" si="7"/>
        <v>0</v>
      </c>
      <c r="S14" s="233">
        <f t="shared" si="7"/>
        <v>0</v>
      </c>
      <c r="T14" s="233">
        <f t="shared" si="7"/>
        <v>0</v>
      </c>
      <c r="U14" s="233">
        <f t="shared" si="7"/>
        <v>0</v>
      </c>
      <c r="V14" s="233">
        <f t="shared" si="7"/>
        <v>0</v>
      </c>
      <c r="W14" s="233">
        <f t="shared" si="7"/>
        <v>0</v>
      </c>
      <c r="X14" s="233">
        <f t="shared" si="7"/>
        <v>0</v>
      </c>
      <c r="Y14" s="233">
        <f t="shared" si="7"/>
        <v>0</v>
      </c>
      <c r="Z14" s="233">
        <f t="shared" si="7"/>
        <v>0</v>
      </c>
      <c r="AA14" s="233">
        <f t="shared" si="7"/>
        <v>0</v>
      </c>
      <c r="AB14" s="233">
        <f t="shared" si="7"/>
        <v>0</v>
      </c>
      <c r="AC14" s="233">
        <f t="shared" si="7"/>
        <v>0</v>
      </c>
      <c r="AD14" s="233">
        <f t="shared" si="7"/>
        <v>0</v>
      </c>
      <c r="AE14" s="233">
        <f t="shared" si="7"/>
        <v>0</v>
      </c>
      <c r="AF14" s="233">
        <f t="shared" si="7"/>
        <v>0</v>
      </c>
      <c r="AG14" s="233">
        <f t="shared" si="7"/>
        <v>0</v>
      </c>
      <c r="AH14" s="233">
        <f t="shared" si="7"/>
        <v>0</v>
      </c>
      <c r="AI14" s="234">
        <f t="shared" si="7"/>
        <v>0</v>
      </c>
    </row>
    <row r="15" spans="3:35" ht="15.75" thickBot="1">
      <c r="C15" s="4" t="s">
        <v>3</v>
      </c>
      <c r="D15" s="256"/>
      <c r="E15" s="267">
        <f t="shared" si="1"/>
        <v>-2000</v>
      </c>
      <c r="F15" s="231">
        <f t="shared" ref="F15:AI15" si="8">+F52/1000</f>
        <v>0</v>
      </c>
      <c r="G15" s="231">
        <f t="shared" si="8"/>
        <v>0</v>
      </c>
      <c r="H15" s="231">
        <f t="shared" si="8"/>
        <v>0</v>
      </c>
      <c r="I15" s="231">
        <f t="shared" si="8"/>
        <v>0</v>
      </c>
      <c r="J15" s="231">
        <f t="shared" si="8"/>
        <v>0</v>
      </c>
      <c r="K15" s="231">
        <f t="shared" si="8"/>
        <v>0</v>
      </c>
      <c r="L15" s="231">
        <f t="shared" si="8"/>
        <v>0</v>
      </c>
      <c r="M15" s="231">
        <f t="shared" si="8"/>
        <v>0</v>
      </c>
      <c r="N15" s="231">
        <f t="shared" si="8"/>
        <v>0</v>
      </c>
      <c r="O15" s="231">
        <f t="shared" si="8"/>
        <v>0</v>
      </c>
      <c r="P15" s="231">
        <f t="shared" si="8"/>
        <v>0</v>
      </c>
      <c r="Q15" s="231">
        <f t="shared" si="8"/>
        <v>0</v>
      </c>
      <c r="R15" s="231">
        <f t="shared" si="8"/>
        <v>0</v>
      </c>
      <c r="S15" s="231">
        <f t="shared" si="8"/>
        <v>0</v>
      </c>
      <c r="T15" s="231">
        <f t="shared" si="8"/>
        <v>0</v>
      </c>
      <c r="U15" s="231">
        <f t="shared" si="8"/>
        <v>0</v>
      </c>
      <c r="V15" s="231">
        <f t="shared" si="8"/>
        <v>0</v>
      </c>
      <c r="W15" s="231">
        <f t="shared" si="8"/>
        <v>0</v>
      </c>
      <c r="X15" s="231">
        <f t="shared" si="8"/>
        <v>0</v>
      </c>
      <c r="Y15" s="231">
        <f t="shared" si="8"/>
        <v>0</v>
      </c>
      <c r="Z15" s="231">
        <f t="shared" si="8"/>
        <v>0</v>
      </c>
      <c r="AA15" s="231">
        <f t="shared" si="8"/>
        <v>0</v>
      </c>
      <c r="AB15" s="231">
        <f t="shared" si="8"/>
        <v>0</v>
      </c>
      <c r="AC15" s="231">
        <f t="shared" si="8"/>
        <v>0</v>
      </c>
      <c r="AD15" s="231">
        <f t="shared" si="8"/>
        <v>0</v>
      </c>
      <c r="AE15" s="231">
        <f t="shared" si="8"/>
        <v>0</v>
      </c>
      <c r="AF15" s="231">
        <f t="shared" si="8"/>
        <v>0</v>
      </c>
      <c r="AG15" s="231">
        <f t="shared" si="8"/>
        <v>0</v>
      </c>
      <c r="AH15" s="231">
        <f t="shared" si="8"/>
        <v>0</v>
      </c>
      <c r="AI15" s="232">
        <f t="shared" si="8"/>
        <v>0</v>
      </c>
    </row>
    <row r="16" spans="3:35" ht="15.75" thickBot="1">
      <c r="C16" s="5" t="s">
        <v>5</v>
      </c>
      <c r="D16" s="256"/>
      <c r="E16" s="268">
        <f t="shared" si="1"/>
        <v>-800</v>
      </c>
      <c r="F16" s="233">
        <f t="shared" ref="F16:AI16" si="9">+F53/1000</f>
        <v>0</v>
      </c>
      <c r="G16" s="233">
        <f t="shared" si="9"/>
        <v>0</v>
      </c>
      <c r="H16" s="233">
        <f t="shared" si="9"/>
        <v>0</v>
      </c>
      <c r="I16" s="233">
        <f t="shared" si="9"/>
        <v>0</v>
      </c>
      <c r="J16" s="233">
        <f t="shared" si="9"/>
        <v>0</v>
      </c>
      <c r="K16" s="233">
        <f t="shared" si="9"/>
        <v>0</v>
      </c>
      <c r="L16" s="233">
        <f t="shared" si="9"/>
        <v>0</v>
      </c>
      <c r="M16" s="233">
        <f t="shared" si="9"/>
        <v>0</v>
      </c>
      <c r="N16" s="233">
        <f t="shared" si="9"/>
        <v>0</v>
      </c>
      <c r="O16" s="233">
        <f t="shared" si="9"/>
        <v>0</v>
      </c>
      <c r="P16" s="233">
        <f t="shared" si="9"/>
        <v>0</v>
      </c>
      <c r="Q16" s="233">
        <f t="shared" si="9"/>
        <v>0</v>
      </c>
      <c r="R16" s="233">
        <f t="shared" si="9"/>
        <v>0</v>
      </c>
      <c r="S16" s="233">
        <f t="shared" si="9"/>
        <v>0</v>
      </c>
      <c r="T16" s="233">
        <f t="shared" si="9"/>
        <v>0</v>
      </c>
      <c r="U16" s="233">
        <f t="shared" si="9"/>
        <v>0</v>
      </c>
      <c r="V16" s="233">
        <f t="shared" si="9"/>
        <v>0</v>
      </c>
      <c r="W16" s="233">
        <f t="shared" si="9"/>
        <v>0</v>
      </c>
      <c r="X16" s="233">
        <f t="shared" si="9"/>
        <v>0</v>
      </c>
      <c r="Y16" s="233">
        <f t="shared" si="9"/>
        <v>0</v>
      </c>
      <c r="Z16" s="233">
        <f t="shared" si="9"/>
        <v>0</v>
      </c>
      <c r="AA16" s="233">
        <f t="shared" si="9"/>
        <v>0</v>
      </c>
      <c r="AB16" s="233">
        <f t="shared" si="9"/>
        <v>0</v>
      </c>
      <c r="AC16" s="233">
        <f t="shared" si="9"/>
        <v>0</v>
      </c>
      <c r="AD16" s="233">
        <f t="shared" si="9"/>
        <v>0</v>
      </c>
      <c r="AE16" s="233">
        <f t="shared" si="9"/>
        <v>0</v>
      </c>
      <c r="AF16" s="233">
        <f t="shared" si="9"/>
        <v>0</v>
      </c>
      <c r="AG16" s="233">
        <f t="shared" si="9"/>
        <v>0</v>
      </c>
      <c r="AH16" s="233">
        <f t="shared" si="9"/>
        <v>0</v>
      </c>
      <c r="AI16" s="234">
        <f t="shared" si="9"/>
        <v>0</v>
      </c>
    </row>
    <row r="17" spans="3:35" ht="15.75" thickBot="1">
      <c r="C17" s="5" t="s">
        <v>6</v>
      </c>
      <c r="E17" s="227">
        <f t="shared" si="1"/>
        <v>-300</v>
      </c>
      <c r="F17" s="235">
        <f t="shared" ref="F17:AI17" si="10">+F54/1000</f>
        <v>0</v>
      </c>
      <c r="G17" s="233">
        <f t="shared" si="10"/>
        <v>0</v>
      </c>
      <c r="H17" s="233">
        <f t="shared" si="10"/>
        <v>0</v>
      </c>
      <c r="I17" s="233">
        <f t="shared" si="10"/>
        <v>0</v>
      </c>
      <c r="J17" s="233">
        <f t="shared" si="10"/>
        <v>0</v>
      </c>
      <c r="K17" s="233">
        <f t="shared" si="10"/>
        <v>0</v>
      </c>
      <c r="L17" s="233">
        <f t="shared" si="10"/>
        <v>0</v>
      </c>
      <c r="M17" s="233">
        <f t="shared" si="10"/>
        <v>0</v>
      </c>
      <c r="N17" s="233">
        <f t="shared" si="10"/>
        <v>0</v>
      </c>
      <c r="O17" s="233">
        <f t="shared" si="10"/>
        <v>0</v>
      </c>
      <c r="P17" s="233">
        <f t="shared" si="10"/>
        <v>0</v>
      </c>
      <c r="Q17" s="233">
        <f t="shared" si="10"/>
        <v>0</v>
      </c>
      <c r="R17" s="233">
        <f t="shared" si="10"/>
        <v>0</v>
      </c>
      <c r="S17" s="233">
        <f t="shared" si="10"/>
        <v>0</v>
      </c>
      <c r="T17" s="233">
        <f t="shared" si="10"/>
        <v>0</v>
      </c>
      <c r="U17" s="233">
        <f t="shared" si="10"/>
        <v>0</v>
      </c>
      <c r="V17" s="233">
        <f t="shared" si="10"/>
        <v>0</v>
      </c>
      <c r="W17" s="233">
        <f t="shared" si="10"/>
        <v>0</v>
      </c>
      <c r="X17" s="233">
        <f t="shared" si="10"/>
        <v>0</v>
      </c>
      <c r="Y17" s="233">
        <f t="shared" si="10"/>
        <v>0</v>
      </c>
      <c r="Z17" s="233">
        <f t="shared" si="10"/>
        <v>0</v>
      </c>
      <c r="AA17" s="233">
        <f t="shared" si="10"/>
        <v>0</v>
      </c>
      <c r="AB17" s="233">
        <f t="shared" si="10"/>
        <v>0</v>
      </c>
      <c r="AC17" s="233">
        <f t="shared" si="10"/>
        <v>0</v>
      </c>
      <c r="AD17" s="233">
        <f t="shared" si="10"/>
        <v>0</v>
      </c>
      <c r="AE17" s="233">
        <f t="shared" si="10"/>
        <v>0</v>
      </c>
      <c r="AF17" s="233">
        <f t="shared" si="10"/>
        <v>0</v>
      </c>
      <c r="AG17" s="233">
        <f t="shared" si="10"/>
        <v>0</v>
      </c>
      <c r="AH17" s="233">
        <f t="shared" si="10"/>
        <v>0</v>
      </c>
      <c r="AI17" s="234">
        <f t="shared" si="10"/>
        <v>0</v>
      </c>
    </row>
    <row r="18" spans="3:35" ht="15.75" thickBot="1">
      <c r="C18" s="5" t="s">
        <v>7</v>
      </c>
      <c r="E18" s="228">
        <f t="shared" si="1"/>
        <v>-900</v>
      </c>
      <c r="F18" s="233">
        <f t="shared" ref="F18:AI18" si="11">+F55/1000</f>
        <v>0</v>
      </c>
      <c r="G18" s="233">
        <f t="shared" si="11"/>
        <v>0</v>
      </c>
      <c r="H18" s="233">
        <f t="shared" si="11"/>
        <v>0</v>
      </c>
      <c r="I18" s="233">
        <f t="shared" si="11"/>
        <v>0</v>
      </c>
      <c r="J18" s="233">
        <f t="shared" si="11"/>
        <v>0</v>
      </c>
      <c r="K18" s="233">
        <f t="shared" si="11"/>
        <v>0</v>
      </c>
      <c r="L18" s="233">
        <f t="shared" si="11"/>
        <v>0</v>
      </c>
      <c r="M18" s="233">
        <f t="shared" si="11"/>
        <v>0</v>
      </c>
      <c r="N18" s="233">
        <f t="shared" si="11"/>
        <v>0</v>
      </c>
      <c r="O18" s="233">
        <f t="shared" si="11"/>
        <v>0</v>
      </c>
      <c r="P18" s="233">
        <f t="shared" si="11"/>
        <v>0</v>
      </c>
      <c r="Q18" s="233">
        <f t="shared" si="11"/>
        <v>0</v>
      </c>
      <c r="R18" s="233">
        <f t="shared" si="11"/>
        <v>0</v>
      </c>
      <c r="S18" s="233">
        <f t="shared" si="11"/>
        <v>0</v>
      </c>
      <c r="T18" s="233">
        <f t="shared" si="11"/>
        <v>0</v>
      </c>
      <c r="U18" s="233">
        <f t="shared" si="11"/>
        <v>0</v>
      </c>
      <c r="V18" s="233">
        <f t="shared" si="11"/>
        <v>0</v>
      </c>
      <c r="W18" s="233">
        <f t="shared" si="11"/>
        <v>0</v>
      </c>
      <c r="X18" s="233">
        <f t="shared" si="11"/>
        <v>0</v>
      </c>
      <c r="Y18" s="233">
        <f t="shared" si="11"/>
        <v>0</v>
      </c>
      <c r="Z18" s="233">
        <f t="shared" si="11"/>
        <v>0</v>
      </c>
      <c r="AA18" s="233">
        <f t="shared" si="11"/>
        <v>0</v>
      </c>
      <c r="AB18" s="233">
        <f t="shared" si="11"/>
        <v>0</v>
      </c>
      <c r="AC18" s="233">
        <f t="shared" si="11"/>
        <v>0</v>
      </c>
      <c r="AD18" s="233">
        <f t="shared" si="11"/>
        <v>0</v>
      </c>
      <c r="AE18" s="233">
        <f t="shared" si="11"/>
        <v>0</v>
      </c>
      <c r="AF18" s="233">
        <f t="shared" si="11"/>
        <v>0</v>
      </c>
      <c r="AG18" s="233">
        <f t="shared" si="11"/>
        <v>0</v>
      </c>
      <c r="AH18" s="233">
        <f t="shared" si="11"/>
        <v>0</v>
      </c>
      <c r="AI18" s="234">
        <f t="shared" si="11"/>
        <v>0</v>
      </c>
    </row>
    <row r="19" spans="3:35" ht="15.75" thickBot="1">
      <c r="C19" s="4" t="s">
        <v>44</v>
      </c>
      <c r="E19" s="270">
        <f t="shared" si="1"/>
        <v>0</v>
      </c>
      <c r="F19" s="271">
        <f t="shared" ref="F19:AI19" si="12">+F56/1000</f>
        <v>-17.342543171128458</v>
      </c>
      <c r="G19" s="271">
        <f t="shared" si="12"/>
        <v>-35.9792562838592</v>
      </c>
      <c r="H19" s="271">
        <f t="shared" si="12"/>
        <v>-55.927307303831824</v>
      </c>
      <c r="I19" s="271">
        <f t="shared" si="12"/>
        <v>-77.12398048121328</v>
      </c>
      <c r="J19" s="271">
        <f t="shared" si="12"/>
        <v>-99.511143915397483</v>
      </c>
      <c r="K19" s="271">
        <f t="shared" si="12"/>
        <v>-102.71739297235156</v>
      </c>
      <c r="L19" s="271">
        <f t="shared" si="12"/>
        <v>-105.92320280701864</v>
      </c>
      <c r="M19" s="271">
        <f t="shared" si="12"/>
        <v>-109.22906596662568</v>
      </c>
      <c r="N19" s="271">
        <f t="shared" si="12"/>
        <v>-112.52778375881779</v>
      </c>
      <c r="O19" s="271">
        <f t="shared" si="12"/>
        <v>-115.81246976673769</v>
      </c>
      <c r="P19" s="271">
        <f t="shared" si="12"/>
        <v>-119.07606516476436</v>
      </c>
      <c r="Q19" s="271">
        <f t="shared" si="12"/>
        <v>-122.311361855291</v>
      </c>
      <c r="R19" s="271">
        <f t="shared" si="12"/>
        <v>-125.51102708142538</v>
      </c>
      <c r="S19" s="271">
        <f t="shared" si="12"/>
        <v>-128.79439554987547</v>
      </c>
      <c r="T19" s="271">
        <f t="shared" si="12"/>
        <v>-132.03357459795481</v>
      </c>
      <c r="U19" s="271">
        <f t="shared" si="12"/>
        <v>-135.35421899909338</v>
      </c>
      <c r="V19" s="271">
        <f t="shared" si="12"/>
        <v>-138.75837760692059</v>
      </c>
      <c r="W19" s="271">
        <f t="shared" si="12"/>
        <v>-142.2481508037346</v>
      </c>
      <c r="X19" s="271">
        <f t="shared" si="12"/>
        <v>-145.82569179644852</v>
      </c>
      <c r="Y19" s="271">
        <f t="shared" si="12"/>
        <v>-149.4932079451292</v>
      </c>
      <c r="Z19" s="271">
        <f t="shared" si="12"/>
        <v>-153.25296212494919</v>
      </c>
      <c r="AA19" s="271">
        <f t="shared" si="12"/>
        <v>-157.10727412239169</v>
      </c>
      <c r="AB19" s="271">
        <f t="shared" si="12"/>
        <v>-161.05852206656982</v>
      </c>
      <c r="AC19" s="271">
        <f t="shared" si="12"/>
        <v>-165.10914389654405</v>
      </c>
      <c r="AD19" s="271">
        <f t="shared" si="12"/>
        <v>-169.26163886554212</v>
      </c>
      <c r="AE19" s="271">
        <f t="shared" si="12"/>
        <v>-173.5185690830105</v>
      </c>
      <c r="AF19" s="271">
        <f t="shared" si="12"/>
        <v>-177.88256109544821</v>
      </c>
      <c r="AG19" s="271">
        <f t="shared" si="12"/>
        <v>-182.35630750699869</v>
      </c>
      <c r="AH19" s="271">
        <f t="shared" si="12"/>
        <v>-186.94256864079969</v>
      </c>
      <c r="AI19" s="272">
        <f t="shared" si="12"/>
        <v>-191.64417424211581</v>
      </c>
    </row>
    <row r="20" spans="3:35" ht="15.75" thickBot="1">
      <c r="C20" s="6" t="s">
        <v>10</v>
      </c>
      <c r="E20" s="229">
        <f t="shared" si="1"/>
        <v>-2000</v>
      </c>
      <c r="F20" s="236">
        <f t="shared" ref="F20:AI20" si="13">+F57/1000</f>
        <v>98.274411303061271</v>
      </c>
      <c r="G20" s="236">
        <f t="shared" si="13"/>
        <v>203.88245227520216</v>
      </c>
      <c r="H20" s="236">
        <f t="shared" si="13"/>
        <v>316.92140805504704</v>
      </c>
      <c r="I20" s="236">
        <f t="shared" si="13"/>
        <v>437.03588939354194</v>
      </c>
      <c r="J20" s="236">
        <f t="shared" si="13"/>
        <v>563.89648218725233</v>
      </c>
      <c r="K20" s="236">
        <f t="shared" si="13"/>
        <v>582.06522684332549</v>
      </c>
      <c r="L20" s="236">
        <f t="shared" si="13"/>
        <v>600.23148257310561</v>
      </c>
      <c r="M20" s="236">
        <f t="shared" si="13"/>
        <v>618.96470714421218</v>
      </c>
      <c r="N20" s="236">
        <f t="shared" si="13"/>
        <v>637.65744129996745</v>
      </c>
      <c r="O20" s="236">
        <f t="shared" si="13"/>
        <v>656.27066201151365</v>
      </c>
      <c r="P20" s="236">
        <f t="shared" si="13"/>
        <v>674.76436926699807</v>
      </c>
      <c r="Q20" s="236">
        <f t="shared" si="13"/>
        <v>693.0977171799824</v>
      </c>
      <c r="R20" s="236">
        <f t="shared" si="13"/>
        <v>711.22915346141053</v>
      </c>
      <c r="S20" s="236">
        <f t="shared" si="13"/>
        <v>729.83490811596107</v>
      </c>
      <c r="T20" s="236">
        <f t="shared" si="13"/>
        <v>748.19025605507727</v>
      </c>
      <c r="U20" s="236">
        <f t="shared" si="13"/>
        <v>767.00724099486251</v>
      </c>
      <c r="V20" s="236">
        <f t="shared" si="13"/>
        <v>786.29747310588334</v>
      </c>
      <c r="W20" s="236">
        <f t="shared" si="13"/>
        <v>806.07285455449619</v>
      </c>
      <c r="X20" s="236">
        <f t="shared" si="13"/>
        <v>826.34558684654166</v>
      </c>
      <c r="Y20" s="236">
        <f t="shared" si="13"/>
        <v>847.12817835573219</v>
      </c>
      <c r="Z20" s="236">
        <f t="shared" si="13"/>
        <v>868.43345204137893</v>
      </c>
      <c r="AA20" s="236">
        <f t="shared" si="13"/>
        <v>890.27455336021956</v>
      </c>
      <c r="AB20" s="236">
        <f t="shared" si="13"/>
        <v>912.66495837722903</v>
      </c>
      <c r="AC20" s="236">
        <f t="shared" si="13"/>
        <v>935.61848208041624</v>
      </c>
      <c r="AD20" s="236">
        <f t="shared" si="13"/>
        <v>959.1492869047388</v>
      </c>
      <c r="AE20" s="236">
        <f t="shared" si="13"/>
        <v>983.27189147039292</v>
      </c>
      <c r="AF20" s="236">
        <f t="shared" si="13"/>
        <v>1008.0011795408733</v>
      </c>
      <c r="AG20" s="236">
        <f t="shared" si="13"/>
        <v>1033.352409206326</v>
      </c>
      <c r="AH20" s="236">
        <f t="shared" si="13"/>
        <v>1059.341222297865</v>
      </c>
      <c r="AI20" s="237">
        <f t="shared" si="13"/>
        <v>1085.9836540386564</v>
      </c>
    </row>
    <row r="23" spans="3:35" ht="15.75">
      <c r="C23" s="67" t="s">
        <v>107</v>
      </c>
    </row>
    <row r="24" spans="3:35" ht="15.75" thickBot="1"/>
    <row r="25" spans="3:35" ht="15.75" thickBot="1">
      <c r="C25" s="3"/>
      <c r="E25" s="249">
        <v>0</v>
      </c>
      <c r="F25" s="83">
        <v>1</v>
      </c>
      <c r="G25" s="83">
        <v>2</v>
      </c>
      <c r="H25" s="83">
        <v>3</v>
      </c>
      <c r="I25" s="83">
        <v>4</v>
      </c>
      <c r="J25" s="83">
        <v>5</v>
      </c>
      <c r="K25" s="83">
        <v>6</v>
      </c>
      <c r="L25" s="83">
        <v>7</v>
      </c>
      <c r="M25" s="83">
        <v>8</v>
      </c>
      <c r="N25" s="83">
        <v>9</v>
      </c>
      <c r="O25" s="83">
        <v>10</v>
      </c>
      <c r="P25" s="83">
        <v>11</v>
      </c>
      <c r="Q25" s="83">
        <v>12</v>
      </c>
      <c r="R25" s="83">
        <v>13</v>
      </c>
      <c r="S25" s="83">
        <v>14</v>
      </c>
      <c r="T25" s="84">
        <v>15</v>
      </c>
      <c r="U25" s="83">
        <v>16</v>
      </c>
      <c r="V25" s="85">
        <v>17</v>
      </c>
      <c r="W25" s="86">
        <v>18</v>
      </c>
      <c r="X25" s="86">
        <v>19</v>
      </c>
      <c r="Y25" s="87">
        <v>20</v>
      </c>
      <c r="Z25" s="83">
        <v>21</v>
      </c>
      <c r="AA25" s="85">
        <v>22</v>
      </c>
      <c r="AB25" s="86">
        <v>23</v>
      </c>
      <c r="AC25" s="86">
        <v>24</v>
      </c>
      <c r="AD25" s="87">
        <v>25</v>
      </c>
      <c r="AE25" s="83">
        <v>26</v>
      </c>
      <c r="AF25" s="85">
        <v>27</v>
      </c>
      <c r="AG25" s="86">
        <v>28</v>
      </c>
      <c r="AH25" s="86">
        <v>29</v>
      </c>
      <c r="AI25" s="88">
        <v>30</v>
      </c>
    </row>
    <row r="26" spans="3:35" ht="15.75" thickBot="1">
      <c r="C26" s="4" t="s">
        <v>8</v>
      </c>
      <c r="D26" s="256"/>
      <c r="E26" s="267">
        <f>+E68/1000</f>
        <v>0</v>
      </c>
      <c r="F26" s="231">
        <f t="shared" ref="F26:AI26" si="14">+F68/1000</f>
        <v>462.4678178967589</v>
      </c>
      <c r="G26" s="231">
        <f t="shared" si="14"/>
        <v>959.44683423624554</v>
      </c>
      <c r="H26" s="231">
        <f t="shared" si="14"/>
        <v>1491.3948614355156</v>
      </c>
      <c r="I26" s="231">
        <f t="shared" si="14"/>
        <v>2056.6394794990215</v>
      </c>
      <c r="J26" s="231">
        <f t="shared" si="14"/>
        <v>2653.6305044105998</v>
      </c>
      <c r="K26" s="231">
        <f t="shared" si="14"/>
        <v>2739.1304792627093</v>
      </c>
      <c r="L26" s="231">
        <f t="shared" si="14"/>
        <v>2824.6187415204981</v>
      </c>
      <c r="M26" s="231">
        <f t="shared" si="14"/>
        <v>2912.7750924433531</v>
      </c>
      <c r="N26" s="231">
        <f t="shared" si="14"/>
        <v>3000.7409002351419</v>
      </c>
      <c r="O26" s="231">
        <f t="shared" si="14"/>
        <v>3088.3325271130061</v>
      </c>
      <c r="P26" s="231">
        <f t="shared" si="14"/>
        <v>3175.3617377270507</v>
      </c>
      <c r="Q26" s="231">
        <f t="shared" si="14"/>
        <v>3261.6363161410941</v>
      </c>
      <c r="R26" s="231">
        <f t="shared" si="14"/>
        <v>3346.960722171345</v>
      </c>
      <c r="S26" s="231">
        <f t="shared" si="14"/>
        <v>3434.5172146633472</v>
      </c>
      <c r="T26" s="231">
        <f t="shared" si="14"/>
        <v>3520.8953226121298</v>
      </c>
      <c r="U26" s="231">
        <f t="shared" si="14"/>
        <v>3609.4458399758246</v>
      </c>
      <c r="V26" s="231">
        <f t="shared" si="14"/>
        <v>3700.2234028512162</v>
      </c>
      <c r="W26" s="231">
        <f t="shared" si="14"/>
        <v>3793.2840214329235</v>
      </c>
      <c r="X26" s="231">
        <f t="shared" si="14"/>
        <v>3888.6851145719615</v>
      </c>
      <c r="Y26" s="231">
        <f t="shared" si="14"/>
        <v>3986.4855452034458</v>
      </c>
      <c r="Z26" s="231">
        <f t="shared" si="14"/>
        <v>4086.7456566653127</v>
      </c>
      <c r="AA26" s="231">
        <f t="shared" si="14"/>
        <v>4189.527309930445</v>
      </c>
      <c r="AB26" s="231">
        <f t="shared" si="14"/>
        <v>4294.8939217751949</v>
      </c>
      <c r="AC26" s="231">
        <f t="shared" si="14"/>
        <v>4402.9105039078413</v>
      </c>
      <c r="AD26" s="231">
        <f t="shared" si="14"/>
        <v>4513.6437030811239</v>
      </c>
      <c r="AE26" s="231">
        <f t="shared" si="14"/>
        <v>4627.1618422136144</v>
      </c>
      <c r="AF26" s="231">
        <f t="shared" si="14"/>
        <v>4743.5349625452864</v>
      </c>
      <c r="AG26" s="231">
        <f t="shared" si="14"/>
        <v>4862.8348668532999</v>
      </c>
      <c r="AH26" s="231">
        <f t="shared" si="14"/>
        <v>4985.1351637546604</v>
      </c>
      <c r="AI26" s="232">
        <f t="shared" si="14"/>
        <v>5110.5113131230892</v>
      </c>
    </row>
    <row r="27" spans="3:35" ht="15.75" thickBot="1">
      <c r="C27" s="5" t="s">
        <v>227</v>
      </c>
      <c r="D27" s="256"/>
      <c r="E27" s="268">
        <f t="shared" ref="E27:E37" si="15">+E69/1000</f>
        <v>0</v>
      </c>
      <c r="F27" s="233">
        <f t="shared" ref="F27:AI27" si="16">+F69/1000</f>
        <v>462.4678178967589</v>
      </c>
      <c r="G27" s="233">
        <f t="shared" si="16"/>
        <v>959.44683423624554</v>
      </c>
      <c r="H27" s="233">
        <f t="shared" si="16"/>
        <v>1491.3948614355156</v>
      </c>
      <c r="I27" s="233">
        <f t="shared" si="16"/>
        <v>2056.6394794990215</v>
      </c>
      <c r="J27" s="233">
        <f t="shared" si="16"/>
        <v>2653.6305044105998</v>
      </c>
      <c r="K27" s="233">
        <f t="shared" si="16"/>
        <v>2739.1304792627093</v>
      </c>
      <c r="L27" s="233">
        <f t="shared" si="16"/>
        <v>2824.6187415204981</v>
      </c>
      <c r="M27" s="233">
        <f t="shared" si="16"/>
        <v>2912.7750924433531</v>
      </c>
      <c r="N27" s="233">
        <f t="shared" si="16"/>
        <v>3000.7409002351419</v>
      </c>
      <c r="O27" s="233">
        <f t="shared" si="16"/>
        <v>3088.3325271130061</v>
      </c>
      <c r="P27" s="233">
        <f t="shared" si="16"/>
        <v>3175.3617377270507</v>
      </c>
      <c r="Q27" s="233">
        <f t="shared" si="16"/>
        <v>3261.6363161410941</v>
      </c>
      <c r="R27" s="233">
        <f t="shared" si="16"/>
        <v>3346.960722171345</v>
      </c>
      <c r="S27" s="233">
        <f t="shared" si="16"/>
        <v>3434.5172146633472</v>
      </c>
      <c r="T27" s="233">
        <f t="shared" si="16"/>
        <v>3520.8953226121298</v>
      </c>
      <c r="U27" s="233">
        <f t="shared" si="16"/>
        <v>3609.4458399758246</v>
      </c>
      <c r="V27" s="233">
        <f t="shared" si="16"/>
        <v>3700.2234028512162</v>
      </c>
      <c r="W27" s="233">
        <f t="shared" si="16"/>
        <v>3793.2840214329235</v>
      </c>
      <c r="X27" s="233">
        <f t="shared" si="16"/>
        <v>3888.6851145719615</v>
      </c>
      <c r="Y27" s="233">
        <f t="shared" si="16"/>
        <v>3986.4855452034458</v>
      </c>
      <c r="Z27" s="233">
        <f t="shared" si="16"/>
        <v>4086.7456566653127</v>
      </c>
      <c r="AA27" s="233">
        <f t="shared" si="16"/>
        <v>4189.527309930445</v>
      </c>
      <c r="AB27" s="233">
        <f t="shared" si="16"/>
        <v>4294.8939217751949</v>
      </c>
      <c r="AC27" s="233">
        <f t="shared" si="16"/>
        <v>4402.9105039078413</v>
      </c>
      <c r="AD27" s="233">
        <f t="shared" si="16"/>
        <v>4513.6437030811239</v>
      </c>
      <c r="AE27" s="233">
        <f t="shared" si="16"/>
        <v>4627.1618422136144</v>
      </c>
      <c r="AF27" s="233">
        <f t="shared" si="16"/>
        <v>4743.5349625452864</v>
      </c>
      <c r="AG27" s="233">
        <f t="shared" si="16"/>
        <v>4862.8348668532999</v>
      </c>
      <c r="AH27" s="233">
        <f t="shared" si="16"/>
        <v>4985.1351637546604</v>
      </c>
      <c r="AI27" s="234">
        <f t="shared" si="16"/>
        <v>5110.5113131230892</v>
      </c>
    </row>
    <row r="28" spans="3:35" ht="15.75" thickBot="1">
      <c r="C28" s="4" t="s">
        <v>9</v>
      </c>
      <c r="D28" s="256"/>
      <c r="E28" s="267">
        <f t="shared" si="15"/>
        <v>0</v>
      </c>
      <c r="F28" s="231">
        <f t="shared" ref="F28:AI28" si="17">+F70/1000</f>
        <v>-184.98712715870357</v>
      </c>
      <c r="G28" s="231">
        <f t="shared" si="17"/>
        <v>-383.77873369449816</v>
      </c>
      <c r="H28" s="231">
        <f t="shared" si="17"/>
        <v>-596.55794457420609</v>
      </c>
      <c r="I28" s="231">
        <f t="shared" si="17"/>
        <v>-822.65579179960844</v>
      </c>
      <c r="J28" s="231">
        <f t="shared" si="17"/>
        <v>-1061.4522017642396</v>
      </c>
      <c r="K28" s="231">
        <f t="shared" si="17"/>
        <v>-1095.6521917050832</v>
      </c>
      <c r="L28" s="231">
        <f t="shared" si="17"/>
        <v>-1129.8474966081988</v>
      </c>
      <c r="M28" s="231">
        <f t="shared" si="17"/>
        <v>-1165.1100369773408</v>
      </c>
      <c r="N28" s="231">
        <f t="shared" si="17"/>
        <v>-1200.2963600940564</v>
      </c>
      <c r="O28" s="231">
        <f t="shared" si="17"/>
        <v>-1235.3330108452021</v>
      </c>
      <c r="P28" s="231">
        <f t="shared" si="17"/>
        <v>-1270.1446950908198</v>
      </c>
      <c r="Q28" s="231">
        <f t="shared" si="17"/>
        <v>-1304.654526456437</v>
      </c>
      <c r="R28" s="231">
        <f t="shared" si="17"/>
        <v>-1338.7842888685375</v>
      </c>
      <c r="S28" s="231">
        <f t="shared" si="17"/>
        <v>-1373.8068858653382</v>
      </c>
      <c r="T28" s="231">
        <f t="shared" si="17"/>
        <v>-1408.3581290448512</v>
      </c>
      <c r="U28" s="231">
        <f t="shared" si="17"/>
        <v>-1443.778335990329</v>
      </c>
      <c r="V28" s="231">
        <f t="shared" si="17"/>
        <v>-1480.0893611404858</v>
      </c>
      <c r="W28" s="231">
        <f t="shared" si="17"/>
        <v>-1517.3136085731689</v>
      </c>
      <c r="X28" s="231">
        <f t="shared" si="17"/>
        <v>-1555.474045828784</v>
      </c>
      <c r="Y28" s="231">
        <f t="shared" si="17"/>
        <v>-1594.5942180813781</v>
      </c>
      <c r="Z28" s="231">
        <f t="shared" si="17"/>
        <v>-1634.6982626661249</v>
      </c>
      <c r="AA28" s="231">
        <f t="shared" si="17"/>
        <v>-1675.8109239721778</v>
      </c>
      <c r="AB28" s="231">
        <f t="shared" si="17"/>
        <v>-1717.957568710078</v>
      </c>
      <c r="AC28" s="231">
        <f t="shared" si="17"/>
        <v>-1761.1642015631364</v>
      </c>
      <c r="AD28" s="231">
        <f t="shared" si="17"/>
        <v>-1805.4574812324495</v>
      </c>
      <c r="AE28" s="231">
        <f t="shared" si="17"/>
        <v>-1850.8647368854452</v>
      </c>
      <c r="AF28" s="231">
        <f t="shared" si="17"/>
        <v>-1897.4139850181141</v>
      </c>
      <c r="AG28" s="231">
        <f t="shared" si="17"/>
        <v>-1945.1339467413197</v>
      </c>
      <c r="AH28" s="231">
        <f t="shared" si="17"/>
        <v>-1994.0540655018635</v>
      </c>
      <c r="AI28" s="232">
        <f t="shared" si="17"/>
        <v>-2044.2045252492353</v>
      </c>
    </row>
    <row r="29" spans="3:35" ht="15.75" thickBot="1">
      <c r="C29" s="5" t="s">
        <v>5</v>
      </c>
      <c r="D29" s="256"/>
      <c r="E29" s="268">
        <f t="shared" si="15"/>
        <v>0</v>
      </c>
      <c r="F29" s="233">
        <f t="shared" ref="F29:AI29" si="18">+F71/1000</f>
        <v>-110.99227629522214</v>
      </c>
      <c r="G29" s="233">
        <f t="shared" si="18"/>
        <v>-230.26724021669887</v>
      </c>
      <c r="H29" s="233">
        <f t="shared" si="18"/>
        <v>-357.93476674452364</v>
      </c>
      <c r="I29" s="233">
        <f t="shared" si="18"/>
        <v>-493.59347507976503</v>
      </c>
      <c r="J29" s="233">
        <f t="shared" si="18"/>
        <v>-636.8713210585438</v>
      </c>
      <c r="K29" s="233">
        <f t="shared" si="18"/>
        <v>-657.39131502304997</v>
      </c>
      <c r="L29" s="233">
        <f t="shared" si="18"/>
        <v>-677.90849796491932</v>
      </c>
      <c r="M29" s="233">
        <f t="shared" si="18"/>
        <v>-699.06602218640444</v>
      </c>
      <c r="N29" s="233">
        <f t="shared" si="18"/>
        <v>-720.17781605643381</v>
      </c>
      <c r="O29" s="233">
        <f t="shared" si="18"/>
        <v>-741.19980650712114</v>
      </c>
      <c r="P29" s="233">
        <f t="shared" si="18"/>
        <v>-762.0868170544918</v>
      </c>
      <c r="Q29" s="233">
        <f t="shared" si="18"/>
        <v>-782.79271587386222</v>
      </c>
      <c r="R29" s="233">
        <f t="shared" si="18"/>
        <v>-803.27057332112247</v>
      </c>
      <c r="S29" s="233">
        <f t="shared" si="18"/>
        <v>-824.28413151920279</v>
      </c>
      <c r="T29" s="233">
        <f t="shared" si="18"/>
        <v>-845.01487742691074</v>
      </c>
      <c r="U29" s="233">
        <f t="shared" si="18"/>
        <v>-866.26700159419738</v>
      </c>
      <c r="V29" s="233">
        <f t="shared" si="18"/>
        <v>-888.05361668429146</v>
      </c>
      <c r="W29" s="233">
        <f t="shared" si="18"/>
        <v>-910.38816514390135</v>
      </c>
      <c r="X29" s="233">
        <f t="shared" si="18"/>
        <v>-933.28442749727037</v>
      </c>
      <c r="Y29" s="233">
        <f t="shared" si="18"/>
        <v>-956.75653084882686</v>
      </c>
      <c r="Z29" s="233">
        <f t="shared" si="18"/>
        <v>-980.81895759967483</v>
      </c>
      <c r="AA29" s="233">
        <f t="shared" si="18"/>
        <v>-1005.4865543833066</v>
      </c>
      <c r="AB29" s="233">
        <f t="shared" si="18"/>
        <v>-1030.7745412260467</v>
      </c>
      <c r="AC29" s="233">
        <f t="shared" si="18"/>
        <v>-1056.698520937882</v>
      </c>
      <c r="AD29" s="233">
        <f t="shared" si="18"/>
        <v>-1083.2744887394695</v>
      </c>
      <c r="AE29" s="233">
        <f t="shared" si="18"/>
        <v>-1110.5188421312671</v>
      </c>
      <c r="AF29" s="233">
        <f t="shared" si="18"/>
        <v>-1138.4483910108684</v>
      </c>
      <c r="AG29" s="233">
        <f t="shared" si="18"/>
        <v>-1167.0803680447918</v>
      </c>
      <c r="AH29" s="233">
        <f t="shared" si="18"/>
        <v>-1196.4324393011179</v>
      </c>
      <c r="AI29" s="234">
        <f t="shared" si="18"/>
        <v>-1226.5227151495412</v>
      </c>
    </row>
    <row r="30" spans="3:35" ht="15.75" thickBot="1">
      <c r="C30" s="5" t="s">
        <v>6</v>
      </c>
      <c r="D30" s="256"/>
      <c r="E30" s="269">
        <f t="shared" si="15"/>
        <v>0</v>
      </c>
      <c r="F30" s="235">
        <f t="shared" ref="F30:AI30" si="19">+F72/1000</f>
        <v>-27.748069073805535</v>
      </c>
      <c r="G30" s="233">
        <f t="shared" si="19"/>
        <v>-57.566810054174717</v>
      </c>
      <c r="H30" s="233">
        <f t="shared" si="19"/>
        <v>-89.483691686130911</v>
      </c>
      <c r="I30" s="233">
        <f t="shared" si="19"/>
        <v>-123.39836876994126</v>
      </c>
      <c r="J30" s="233">
        <f t="shared" si="19"/>
        <v>-159.21783026463595</v>
      </c>
      <c r="K30" s="233">
        <f t="shared" si="19"/>
        <v>-164.34782875576249</v>
      </c>
      <c r="L30" s="233">
        <f t="shared" si="19"/>
        <v>-169.47712449122983</v>
      </c>
      <c r="M30" s="233">
        <f t="shared" si="19"/>
        <v>-174.76650554660111</v>
      </c>
      <c r="N30" s="233">
        <f t="shared" si="19"/>
        <v>-180.04445401410845</v>
      </c>
      <c r="O30" s="233">
        <f t="shared" si="19"/>
        <v>-185.29995162678028</v>
      </c>
      <c r="P30" s="233">
        <f t="shared" si="19"/>
        <v>-190.52170426362295</v>
      </c>
      <c r="Q30" s="233">
        <f t="shared" si="19"/>
        <v>-195.69817896846556</v>
      </c>
      <c r="R30" s="233">
        <f t="shared" si="19"/>
        <v>-200.81764333028062</v>
      </c>
      <c r="S30" s="233">
        <f t="shared" si="19"/>
        <v>-206.0710328798007</v>
      </c>
      <c r="T30" s="233">
        <f t="shared" si="19"/>
        <v>-211.25371935672769</v>
      </c>
      <c r="U30" s="233">
        <f t="shared" si="19"/>
        <v>-216.56675039854935</v>
      </c>
      <c r="V30" s="233">
        <f t="shared" si="19"/>
        <v>-222.01340417107286</v>
      </c>
      <c r="W30" s="233">
        <f t="shared" si="19"/>
        <v>-227.59704128597534</v>
      </c>
      <c r="X30" s="233">
        <f t="shared" si="19"/>
        <v>-233.32110687431759</v>
      </c>
      <c r="Y30" s="233">
        <f t="shared" si="19"/>
        <v>-239.18913271220671</v>
      </c>
      <c r="Z30" s="233">
        <f t="shared" si="19"/>
        <v>-245.20473939991871</v>
      </c>
      <c r="AA30" s="233">
        <f t="shared" si="19"/>
        <v>-251.37163859582665</v>
      </c>
      <c r="AB30" s="233">
        <f t="shared" si="19"/>
        <v>-257.69363530651168</v>
      </c>
      <c r="AC30" s="233">
        <f t="shared" si="19"/>
        <v>-264.1746302344705</v>
      </c>
      <c r="AD30" s="233">
        <f t="shared" si="19"/>
        <v>-270.81862218486737</v>
      </c>
      <c r="AE30" s="233">
        <f t="shared" si="19"/>
        <v>-277.62971053281677</v>
      </c>
      <c r="AF30" s="233">
        <f t="shared" si="19"/>
        <v>-284.61209775271709</v>
      </c>
      <c r="AG30" s="233">
        <f t="shared" si="19"/>
        <v>-291.77009201119796</v>
      </c>
      <c r="AH30" s="233">
        <f t="shared" si="19"/>
        <v>-299.10810982527948</v>
      </c>
      <c r="AI30" s="234">
        <f t="shared" si="19"/>
        <v>-306.63067878738531</v>
      </c>
    </row>
    <row r="31" spans="3:35" ht="15.75" thickBot="1">
      <c r="C31" s="5" t="s">
        <v>7</v>
      </c>
      <c r="D31" s="256"/>
      <c r="E31" s="268">
        <f t="shared" si="15"/>
        <v>0</v>
      </c>
      <c r="F31" s="233">
        <f t="shared" ref="F31:AI31" si="20">+F73/1000</f>
        <v>-46.246781789675893</v>
      </c>
      <c r="G31" s="233">
        <f t="shared" si="20"/>
        <v>-95.944683423624539</v>
      </c>
      <c r="H31" s="233">
        <f t="shared" si="20"/>
        <v>-149.13948614355152</v>
      </c>
      <c r="I31" s="233">
        <f t="shared" si="20"/>
        <v>-205.66394794990211</v>
      </c>
      <c r="J31" s="233">
        <f t="shared" si="20"/>
        <v>-265.3630504410599</v>
      </c>
      <c r="K31" s="233">
        <f t="shared" si="20"/>
        <v>-273.91304792627079</v>
      </c>
      <c r="L31" s="233">
        <f t="shared" si="20"/>
        <v>-282.46187415204969</v>
      </c>
      <c r="M31" s="233">
        <f t="shared" si="20"/>
        <v>-291.27750924433519</v>
      </c>
      <c r="N31" s="233">
        <f t="shared" si="20"/>
        <v>-300.07409002351409</v>
      </c>
      <c r="O31" s="233">
        <f t="shared" si="20"/>
        <v>-308.83325271130053</v>
      </c>
      <c r="P31" s="233">
        <f t="shared" si="20"/>
        <v>-317.53617377270496</v>
      </c>
      <c r="Q31" s="233">
        <f t="shared" si="20"/>
        <v>-326.16363161410925</v>
      </c>
      <c r="R31" s="233">
        <f t="shared" si="20"/>
        <v>-334.69607221713437</v>
      </c>
      <c r="S31" s="233">
        <f t="shared" si="20"/>
        <v>-343.45172146633456</v>
      </c>
      <c r="T31" s="233">
        <f t="shared" si="20"/>
        <v>-352.08953226121281</v>
      </c>
      <c r="U31" s="233">
        <f t="shared" si="20"/>
        <v>-360.94458399758224</v>
      </c>
      <c r="V31" s="233">
        <f t="shared" si="20"/>
        <v>-370.02234028512146</v>
      </c>
      <c r="W31" s="233">
        <f t="shared" si="20"/>
        <v>-379.32840214329224</v>
      </c>
      <c r="X31" s="233">
        <f t="shared" si="20"/>
        <v>-388.86851145719601</v>
      </c>
      <c r="Y31" s="233">
        <f t="shared" si="20"/>
        <v>-398.64855452034453</v>
      </c>
      <c r="Z31" s="233">
        <f t="shared" si="20"/>
        <v>-408.67456566653124</v>
      </c>
      <c r="AA31" s="233">
        <f t="shared" si="20"/>
        <v>-418.95273099304444</v>
      </c>
      <c r="AB31" s="233">
        <f t="shared" si="20"/>
        <v>-429.48939217751951</v>
      </c>
      <c r="AC31" s="233">
        <f t="shared" si="20"/>
        <v>-440.29105039078411</v>
      </c>
      <c r="AD31" s="233">
        <f t="shared" si="20"/>
        <v>-451.36437030811237</v>
      </c>
      <c r="AE31" s="233">
        <f t="shared" si="20"/>
        <v>-462.71618422136129</v>
      </c>
      <c r="AF31" s="233">
        <f t="shared" si="20"/>
        <v>-474.35349625452852</v>
      </c>
      <c r="AG31" s="233">
        <f t="shared" si="20"/>
        <v>-486.28348668532993</v>
      </c>
      <c r="AH31" s="233">
        <f t="shared" si="20"/>
        <v>-498.51351637546588</v>
      </c>
      <c r="AI31" s="234">
        <f t="shared" si="20"/>
        <v>-511.05113131230883</v>
      </c>
    </row>
    <row r="32" spans="3:35" ht="15.75" thickBot="1">
      <c r="C32" s="4" t="s">
        <v>3</v>
      </c>
      <c r="D32" s="256"/>
      <c r="E32" s="267">
        <f t="shared" si="15"/>
        <v>-13000</v>
      </c>
      <c r="F32" s="231">
        <f t="shared" ref="F32:AI32" si="21">+F74/1000</f>
        <v>0</v>
      </c>
      <c r="G32" s="231">
        <f t="shared" si="21"/>
        <v>0</v>
      </c>
      <c r="H32" s="231">
        <f t="shared" si="21"/>
        <v>0</v>
      </c>
      <c r="I32" s="231">
        <f t="shared" si="21"/>
        <v>0</v>
      </c>
      <c r="J32" s="231">
        <f t="shared" si="21"/>
        <v>0</v>
      </c>
      <c r="K32" s="231">
        <f t="shared" si="21"/>
        <v>0</v>
      </c>
      <c r="L32" s="231">
        <f t="shared" si="21"/>
        <v>0</v>
      </c>
      <c r="M32" s="231">
        <f t="shared" si="21"/>
        <v>0</v>
      </c>
      <c r="N32" s="231">
        <f t="shared" si="21"/>
        <v>0</v>
      </c>
      <c r="O32" s="231">
        <f t="shared" si="21"/>
        <v>0</v>
      </c>
      <c r="P32" s="231">
        <f t="shared" si="21"/>
        <v>0</v>
      </c>
      <c r="Q32" s="231">
        <f t="shared" si="21"/>
        <v>0</v>
      </c>
      <c r="R32" s="231">
        <f t="shared" si="21"/>
        <v>0</v>
      </c>
      <c r="S32" s="231">
        <f t="shared" si="21"/>
        <v>0</v>
      </c>
      <c r="T32" s="231">
        <f t="shared" si="21"/>
        <v>0</v>
      </c>
      <c r="U32" s="231">
        <f t="shared" si="21"/>
        <v>0</v>
      </c>
      <c r="V32" s="231">
        <f t="shared" si="21"/>
        <v>0</v>
      </c>
      <c r="W32" s="231">
        <f t="shared" si="21"/>
        <v>0</v>
      </c>
      <c r="X32" s="231">
        <f t="shared" si="21"/>
        <v>0</v>
      </c>
      <c r="Y32" s="231">
        <f t="shared" si="21"/>
        <v>0</v>
      </c>
      <c r="Z32" s="231">
        <f t="shared" si="21"/>
        <v>0</v>
      </c>
      <c r="AA32" s="231">
        <f t="shared" si="21"/>
        <v>0</v>
      </c>
      <c r="AB32" s="231">
        <f t="shared" si="21"/>
        <v>0</v>
      </c>
      <c r="AC32" s="231">
        <f t="shared" si="21"/>
        <v>0</v>
      </c>
      <c r="AD32" s="231">
        <f t="shared" si="21"/>
        <v>0</v>
      </c>
      <c r="AE32" s="231">
        <f t="shared" si="21"/>
        <v>0</v>
      </c>
      <c r="AF32" s="231">
        <f t="shared" si="21"/>
        <v>0</v>
      </c>
      <c r="AG32" s="231">
        <f t="shared" si="21"/>
        <v>0</v>
      </c>
      <c r="AH32" s="231">
        <f t="shared" si="21"/>
        <v>0</v>
      </c>
      <c r="AI32" s="232">
        <f t="shared" si="21"/>
        <v>0</v>
      </c>
    </row>
    <row r="33" spans="3:35" ht="15.75" thickBot="1">
      <c r="C33" s="5" t="s">
        <v>5</v>
      </c>
      <c r="D33" s="256"/>
      <c r="E33" s="268">
        <f t="shared" si="15"/>
        <v>-5200</v>
      </c>
      <c r="F33" s="233">
        <f t="shared" ref="F33:AI33" si="22">+F75/1000</f>
        <v>0</v>
      </c>
      <c r="G33" s="233">
        <f t="shared" si="22"/>
        <v>0</v>
      </c>
      <c r="H33" s="233">
        <f t="shared" si="22"/>
        <v>0</v>
      </c>
      <c r="I33" s="233">
        <f t="shared" si="22"/>
        <v>0</v>
      </c>
      <c r="J33" s="233">
        <f t="shared" si="22"/>
        <v>0</v>
      </c>
      <c r="K33" s="233">
        <f t="shared" si="22"/>
        <v>0</v>
      </c>
      <c r="L33" s="233">
        <f t="shared" si="22"/>
        <v>0</v>
      </c>
      <c r="M33" s="233">
        <f t="shared" si="22"/>
        <v>0</v>
      </c>
      <c r="N33" s="233">
        <f t="shared" si="22"/>
        <v>0</v>
      </c>
      <c r="O33" s="233">
        <f t="shared" si="22"/>
        <v>0</v>
      </c>
      <c r="P33" s="233">
        <f t="shared" si="22"/>
        <v>0</v>
      </c>
      <c r="Q33" s="233">
        <f t="shared" si="22"/>
        <v>0</v>
      </c>
      <c r="R33" s="233">
        <f t="shared" si="22"/>
        <v>0</v>
      </c>
      <c r="S33" s="233">
        <f t="shared" si="22"/>
        <v>0</v>
      </c>
      <c r="T33" s="233">
        <f t="shared" si="22"/>
        <v>0</v>
      </c>
      <c r="U33" s="233">
        <f t="shared" si="22"/>
        <v>0</v>
      </c>
      <c r="V33" s="233">
        <f t="shared" si="22"/>
        <v>0</v>
      </c>
      <c r="W33" s="233">
        <f t="shared" si="22"/>
        <v>0</v>
      </c>
      <c r="X33" s="233">
        <f t="shared" si="22"/>
        <v>0</v>
      </c>
      <c r="Y33" s="233">
        <f t="shared" si="22"/>
        <v>0</v>
      </c>
      <c r="Z33" s="233">
        <f t="shared" si="22"/>
        <v>0</v>
      </c>
      <c r="AA33" s="233">
        <f t="shared" si="22"/>
        <v>0</v>
      </c>
      <c r="AB33" s="233">
        <f t="shared" si="22"/>
        <v>0</v>
      </c>
      <c r="AC33" s="233">
        <f t="shared" si="22"/>
        <v>0</v>
      </c>
      <c r="AD33" s="233">
        <f t="shared" si="22"/>
        <v>0</v>
      </c>
      <c r="AE33" s="233">
        <f t="shared" si="22"/>
        <v>0</v>
      </c>
      <c r="AF33" s="233">
        <f t="shared" si="22"/>
        <v>0</v>
      </c>
      <c r="AG33" s="233">
        <f t="shared" si="22"/>
        <v>0</v>
      </c>
      <c r="AH33" s="233">
        <f t="shared" si="22"/>
        <v>0</v>
      </c>
      <c r="AI33" s="234">
        <f t="shared" si="22"/>
        <v>0</v>
      </c>
    </row>
    <row r="34" spans="3:35" ht="15.75" thickBot="1">
      <c r="C34" s="5" t="s">
        <v>6</v>
      </c>
      <c r="E34" s="227">
        <f t="shared" si="15"/>
        <v>-1950</v>
      </c>
      <c r="F34" s="235">
        <f t="shared" ref="F34:AI34" si="23">+F76/1000</f>
        <v>0</v>
      </c>
      <c r="G34" s="233">
        <f t="shared" si="23"/>
        <v>0</v>
      </c>
      <c r="H34" s="233">
        <f t="shared" si="23"/>
        <v>0</v>
      </c>
      <c r="I34" s="233">
        <f t="shared" si="23"/>
        <v>0</v>
      </c>
      <c r="J34" s="233">
        <f t="shared" si="23"/>
        <v>0</v>
      </c>
      <c r="K34" s="233">
        <f t="shared" si="23"/>
        <v>0</v>
      </c>
      <c r="L34" s="233">
        <f t="shared" si="23"/>
        <v>0</v>
      </c>
      <c r="M34" s="233">
        <f t="shared" si="23"/>
        <v>0</v>
      </c>
      <c r="N34" s="233">
        <f t="shared" si="23"/>
        <v>0</v>
      </c>
      <c r="O34" s="233">
        <f t="shared" si="23"/>
        <v>0</v>
      </c>
      <c r="P34" s="233">
        <f t="shared" si="23"/>
        <v>0</v>
      </c>
      <c r="Q34" s="233">
        <f t="shared" si="23"/>
        <v>0</v>
      </c>
      <c r="R34" s="233">
        <f t="shared" si="23"/>
        <v>0</v>
      </c>
      <c r="S34" s="233">
        <f t="shared" si="23"/>
        <v>0</v>
      </c>
      <c r="T34" s="233">
        <f t="shared" si="23"/>
        <v>0</v>
      </c>
      <c r="U34" s="233">
        <f t="shared" si="23"/>
        <v>0</v>
      </c>
      <c r="V34" s="233">
        <f t="shared" si="23"/>
        <v>0</v>
      </c>
      <c r="W34" s="233">
        <f t="shared" si="23"/>
        <v>0</v>
      </c>
      <c r="X34" s="233">
        <f t="shared" si="23"/>
        <v>0</v>
      </c>
      <c r="Y34" s="233">
        <f t="shared" si="23"/>
        <v>0</v>
      </c>
      <c r="Z34" s="233">
        <f t="shared" si="23"/>
        <v>0</v>
      </c>
      <c r="AA34" s="233">
        <f t="shared" si="23"/>
        <v>0</v>
      </c>
      <c r="AB34" s="233">
        <f t="shared" si="23"/>
        <v>0</v>
      </c>
      <c r="AC34" s="233">
        <f t="shared" si="23"/>
        <v>0</v>
      </c>
      <c r="AD34" s="233">
        <f t="shared" si="23"/>
        <v>0</v>
      </c>
      <c r="AE34" s="233">
        <f t="shared" si="23"/>
        <v>0</v>
      </c>
      <c r="AF34" s="233">
        <f t="shared" si="23"/>
        <v>0</v>
      </c>
      <c r="AG34" s="233">
        <f t="shared" si="23"/>
        <v>0</v>
      </c>
      <c r="AH34" s="233">
        <f t="shared" si="23"/>
        <v>0</v>
      </c>
      <c r="AI34" s="234">
        <f t="shared" si="23"/>
        <v>0</v>
      </c>
    </row>
    <row r="35" spans="3:35" ht="15.75" thickBot="1">
      <c r="C35" s="5" t="s">
        <v>7</v>
      </c>
      <c r="E35" s="228">
        <f t="shared" si="15"/>
        <v>-5850</v>
      </c>
      <c r="F35" s="233">
        <f t="shared" ref="F35:AI35" si="24">+F77/1000</f>
        <v>0</v>
      </c>
      <c r="G35" s="233">
        <f t="shared" si="24"/>
        <v>0</v>
      </c>
      <c r="H35" s="233">
        <f t="shared" si="24"/>
        <v>0</v>
      </c>
      <c r="I35" s="233">
        <f t="shared" si="24"/>
        <v>0</v>
      </c>
      <c r="J35" s="233">
        <f t="shared" si="24"/>
        <v>0</v>
      </c>
      <c r="K35" s="233">
        <f t="shared" si="24"/>
        <v>0</v>
      </c>
      <c r="L35" s="233">
        <f t="shared" si="24"/>
        <v>0</v>
      </c>
      <c r="M35" s="233">
        <f t="shared" si="24"/>
        <v>0</v>
      </c>
      <c r="N35" s="233">
        <f t="shared" si="24"/>
        <v>0</v>
      </c>
      <c r="O35" s="233">
        <f t="shared" si="24"/>
        <v>0</v>
      </c>
      <c r="P35" s="233">
        <f t="shared" si="24"/>
        <v>0</v>
      </c>
      <c r="Q35" s="233">
        <f t="shared" si="24"/>
        <v>0</v>
      </c>
      <c r="R35" s="233">
        <f t="shared" si="24"/>
        <v>0</v>
      </c>
      <c r="S35" s="233">
        <f t="shared" si="24"/>
        <v>0</v>
      </c>
      <c r="T35" s="233">
        <f t="shared" si="24"/>
        <v>0</v>
      </c>
      <c r="U35" s="233">
        <f t="shared" si="24"/>
        <v>0</v>
      </c>
      <c r="V35" s="233">
        <f t="shared" si="24"/>
        <v>0</v>
      </c>
      <c r="W35" s="233">
        <f t="shared" si="24"/>
        <v>0</v>
      </c>
      <c r="X35" s="233">
        <f t="shared" si="24"/>
        <v>0</v>
      </c>
      <c r="Y35" s="233">
        <f t="shared" si="24"/>
        <v>0</v>
      </c>
      <c r="Z35" s="233">
        <f t="shared" si="24"/>
        <v>0</v>
      </c>
      <c r="AA35" s="233">
        <f t="shared" si="24"/>
        <v>0</v>
      </c>
      <c r="AB35" s="233">
        <f t="shared" si="24"/>
        <v>0</v>
      </c>
      <c r="AC35" s="233">
        <f t="shared" si="24"/>
        <v>0</v>
      </c>
      <c r="AD35" s="233">
        <f t="shared" si="24"/>
        <v>0</v>
      </c>
      <c r="AE35" s="233">
        <f t="shared" si="24"/>
        <v>0</v>
      </c>
      <c r="AF35" s="233">
        <f t="shared" si="24"/>
        <v>0</v>
      </c>
      <c r="AG35" s="233">
        <f t="shared" si="24"/>
        <v>0</v>
      </c>
      <c r="AH35" s="233">
        <f t="shared" si="24"/>
        <v>0</v>
      </c>
      <c r="AI35" s="234">
        <f t="shared" si="24"/>
        <v>0</v>
      </c>
    </row>
    <row r="36" spans="3:35" ht="15.75" thickBot="1">
      <c r="C36" s="4" t="s">
        <v>44</v>
      </c>
      <c r="E36" s="270">
        <f t="shared" si="15"/>
        <v>0</v>
      </c>
      <c r="F36" s="271">
        <f t="shared" ref="F36:AI36" si="25">+F78/1000</f>
        <v>-41.622103610708301</v>
      </c>
      <c r="G36" s="271">
        <f t="shared" si="25"/>
        <v>-86.350215081262107</v>
      </c>
      <c r="H36" s="271">
        <f t="shared" si="25"/>
        <v>-134.2255375291964</v>
      </c>
      <c r="I36" s="271">
        <f t="shared" si="25"/>
        <v>-185.09755315491194</v>
      </c>
      <c r="J36" s="271">
        <f t="shared" si="25"/>
        <v>-238.82674539695401</v>
      </c>
      <c r="K36" s="271">
        <f t="shared" si="25"/>
        <v>-246.52174313364387</v>
      </c>
      <c r="L36" s="271">
        <f t="shared" si="25"/>
        <v>-254.21568673684484</v>
      </c>
      <c r="M36" s="271">
        <f t="shared" si="25"/>
        <v>-262.14975831990182</v>
      </c>
      <c r="N36" s="271">
        <f t="shared" si="25"/>
        <v>-270.06668102116282</v>
      </c>
      <c r="O36" s="271">
        <f t="shared" si="25"/>
        <v>-277.9499274401706</v>
      </c>
      <c r="P36" s="271">
        <f t="shared" si="25"/>
        <v>-285.7825563954346</v>
      </c>
      <c r="Q36" s="271">
        <f t="shared" si="25"/>
        <v>-293.54726845269852</v>
      </c>
      <c r="R36" s="271">
        <f t="shared" si="25"/>
        <v>-301.22646499542111</v>
      </c>
      <c r="S36" s="271">
        <f t="shared" si="25"/>
        <v>-309.10654931970134</v>
      </c>
      <c r="T36" s="271">
        <f t="shared" si="25"/>
        <v>-316.88057903509173</v>
      </c>
      <c r="U36" s="271">
        <f t="shared" si="25"/>
        <v>-324.85012559782427</v>
      </c>
      <c r="V36" s="271">
        <f t="shared" si="25"/>
        <v>-333.02010625660949</v>
      </c>
      <c r="W36" s="271">
        <f t="shared" si="25"/>
        <v>-341.39556192896316</v>
      </c>
      <c r="X36" s="271">
        <f t="shared" si="25"/>
        <v>-349.98166031147662</v>
      </c>
      <c r="Y36" s="271">
        <f t="shared" si="25"/>
        <v>-358.78369906831023</v>
      </c>
      <c r="Z36" s="271">
        <f t="shared" si="25"/>
        <v>-367.80710909987818</v>
      </c>
      <c r="AA36" s="271">
        <f t="shared" si="25"/>
        <v>-377.05745789374009</v>
      </c>
      <c r="AB36" s="271">
        <f t="shared" si="25"/>
        <v>-386.54045295976749</v>
      </c>
      <c r="AC36" s="271">
        <f t="shared" si="25"/>
        <v>-396.26194535170572</v>
      </c>
      <c r="AD36" s="271">
        <f t="shared" si="25"/>
        <v>-406.22793327730108</v>
      </c>
      <c r="AE36" s="271">
        <f t="shared" si="25"/>
        <v>-416.4445657992253</v>
      </c>
      <c r="AF36" s="271">
        <f t="shared" si="25"/>
        <v>-426.91814662907575</v>
      </c>
      <c r="AG36" s="271">
        <f t="shared" si="25"/>
        <v>-437.65513801679697</v>
      </c>
      <c r="AH36" s="271">
        <f t="shared" si="25"/>
        <v>-448.66216473791951</v>
      </c>
      <c r="AI36" s="272">
        <f t="shared" si="25"/>
        <v>-459.9460181810781</v>
      </c>
    </row>
    <row r="37" spans="3:35" ht="15.75" thickBot="1">
      <c r="C37" s="6" t="s">
        <v>10</v>
      </c>
      <c r="E37" s="229">
        <f t="shared" si="15"/>
        <v>-13000</v>
      </c>
      <c r="F37" s="236">
        <f t="shared" ref="F37:AI37" si="26">+F79/1000</f>
        <v>235.85858712734705</v>
      </c>
      <c r="G37" s="236">
        <f t="shared" si="26"/>
        <v>489.31788546048529</v>
      </c>
      <c r="H37" s="236">
        <f t="shared" si="26"/>
        <v>760.61137933211307</v>
      </c>
      <c r="I37" s="236">
        <f t="shared" si="26"/>
        <v>1048.8861345445011</v>
      </c>
      <c r="J37" s="236">
        <f t="shared" si="26"/>
        <v>1353.3515572494061</v>
      </c>
      <c r="K37" s="236">
        <f t="shared" si="26"/>
        <v>1396.956544423982</v>
      </c>
      <c r="L37" s="236">
        <f t="shared" si="26"/>
        <v>1440.5555581754541</v>
      </c>
      <c r="M37" s="236">
        <f t="shared" si="26"/>
        <v>1485.5152971461105</v>
      </c>
      <c r="N37" s="236">
        <f t="shared" si="26"/>
        <v>1530.377859119923</v>
      </c>
      <c r="O37" s="236">
        <f t="shared" si="26"/>
        <v>1575.0495888276332</v>
      </c>
      <c r="P37" s="236">
        <f t="shared" si="26"/>
        <v>1619.4344862407963</v>
      </c>
      <c r="Q37" s="236">
        <f t="shared" si="26"/>
        <v>1663.4345212319583</v>
      </c>
      <c r="R37" s="236">
        <f t="shared" si="26"/>
        <v>1706.9499683073861</v>
      </c>
      <c r="S37" s="236">
        <f t="shared" si="26"/>
        <v>1751.6037794783078</v>
      </c>
      <c r="T37" s="236">
        <f t="shared" si="26"/>
        <v>1795.6566145321867</v>
      </c>
      <c r="U37" s="236">
        <f t="shared" si="26"/>
        <v>1840.8173783876709</v>
      </c>
      <c r="V37" s="236">
        <f t="shared" si="26"/>
        <v>1887.1139354541206</v>
      </c>
      <c r="W37" s="236">
        <f t="shared" si="26"/>
        <v>1934.5748509307914</v>
      </c>
      <c r="X37" s="236">
        <f t="shared" si="26"/>
        <v>1983.2294084317011</v>
      </c>
      <c r="Y37" s="236">
        <f t="shared" si="26"/>
        <v>2033.1076280537579</v>
      </c>
      <c r="Z37" s="236">
        <f t="shared" si="26"/>
        <v>2084.2402848993097</v>
      </c>
      <c r="AA37" s="236">
        <f t="shared" si="26"/>
        <v>2136.6589280645276</v>
      </c>
      <c r="AB37" s="236">
        <f t="shared" si="26"/>
        <v>2190.395900105349</v>
      </c>
      <c r="AC37" s="236">
        <f t="shared" si="26"/>
        <v>2245.484356992999</v>
      </c>
      <c r="AD37" s="236">
        <f t="shared" si="26"/>
        <v>2301.958288571373</v>
      </c>
      <c r="AE37" s="236">
        <f t="shared" si="26"/>
        <v>2359.8525395289435</v>
      </c>
      <c r="AF37" s="236">
        <f t="shared" si="26"/>
        <v>2419.2028308980957</v>
      </c>
      <c r="AG37" s="236">
        <f t="shared" si="26"/>
        <v>2480.0457820951829</v>
      </c>
      <c r="AH37" s="236">
        <f t="shared" si="26"/>
        <v>2542.4189335148776</v>
      </c>
      <c r="AI37" s="237">
        <f t="shared" si="26"/>
        <v>2606.3607696927756</v>
      </c>
    </row>
    <row r="40" spans="3:35" ht="21">
      <c r="C40" s="19" t="s">
        <v>104</v>
      </c>
    </row>
    <row r="42" spans="3:35" ht="15.75">
      <c r="C42" s="67" t="s">
        <v>242</v>
      </c>
    </row>
    <row r="44" spans="3:35">
      <c r="D44" s="8"/>
      <c r="E44" s="2">
        <v>0</v>
      </c>
      <c r="F44" s="2">
        <v>1</v>
      </c>
      <c r="G44" s="2">
        <v>2</v>
      </c>
      <c r="H44" s="2">
        <v>3</v>
      </c>
      <c r="I44" s="2">
        <v>4</v>
      </c>
      <c r="J44" s="2">
        <v>5</v>
      </c>
      <c r="K44" s="2">
        <v>6</v>
      </c>
      <c r="L44" s="2">
        <v>7</v>
      </c>
      <c r="M44" s="2">
        <v>8</v>
      </c>
      <c r="N44" s="2">
        <v>9</v>
      </c>
      <c r="O44" s="2">
        <v>10</v>
      </c>
      <c r="P44" s="2">
        <v>11</v>
      </c>
      <c r="Q44" s="2">
        <v>12</v>
      </c>
      <c r="R44" s="2">
        <v>13</v>
      </c>
      <c r="S44" s="2">
        <v>14</v>
      </c>
      <c r="T44" s="2">
        <v>15</v>
      </c>
      <c r="U44" s="2">
        <v>16</v>
      </c>
      <c r="V44" s="2">
        <v>17</v>
      </c>
      <c r="W44" s="2">
        <v>18</v>
      </c>
      <c r="X44" s="2">
        <v>19</v>
      </c>
      <c r="Y44" s="2">
        <v>20</v>
      </c>
      <c r="Z44" s="2">
        <v>21</v>
      </c>
      <c r="AA44" s="2">
        <v>22</v>
      </c>
      <c r="AB44" s="2">
        <v>23</v>
      </c>
      <c r="AC44" s="2">
        <v>24</v>
      </c>
      <c r="AD44" s="2">
        <v>25</v>
      </c>
      <c r="AE44" s="2">
        <v>26</v>
      </c>
      <c r="AF44" s="2">
        <v>27</v>
      </c>
      <c r="AG44" s="2">
        <v>28</v>
      </c>
      <c r="AH44" s="2">
        <v>29</v>
      </c>
      <c r="AI44" s="2">
        <v>30</v>
      </c>
    </row>
    <row r="45" spans="3:35">
      <c r="C45" s="214" t="s">
        <v>230</v>
      </c>
      <c r="E45" s="221">
        <f>+'Ingresos de Operación'!E71</f>
        <v>0</v>
      </c>
      <c r="F45" s="221">
        <f>+'Ingresos de Operación'!F71</f>
        <v>115616.95447418973</v>
      </c>
      <c r="G45" s="221">
        <f>+'Ingresos de Operación'!G71</f>
        <v>239861.70855906134</v>
      </c>
      <c r="H45" s="221">
        <f>+'Ingresos de Operación'!H71</f>
        <v>372848.71535887884</v>
      </c>
      <c r="I45" s="221">
        <f>+'Ingresos de Operación'!I71</f>
        <v>514159.86987475521</v>
      </c>
      <c r="J45" s="221">
        <f>+'Ingresos de Operación'!J71</f>
        <v>663407.62610264984</v>
      </c>
      <c r="K45" s="221">
        <f>+'Ingresos de Operación'!K71</f>
        <v>684782.61981567706</v>
      </c>
      <c r="L45" s="221">
        <f>+'Ingresos de Operación'!L71</f>
        <v>706154.68538012425</v>
      </c>
      <c r="M45" s="221">
        <f>+'Ingresos de Operación'!M71</f>
        <v>728193.77311083791</v>
      </c>
      <c r="N45" s="221">
        <f>+'Ingresos de Operación'!N71</f>
        <v>750185.22505878529</v>
      </c>
      <c r="O45" s="221">
        <f>+'Ingresos de Operación'!O71</f>
        <v>772083.13177825126</v>
      </c>
      <c r="P45" s="221">
        <f>+'Ingresos de Operación'!P71</f>
        <v>793840.43443176243</v>
      </c>
      <c r="Q45" s="221">
        <f>+'Ingresos de Operación'!Q71</f>
        <v>815409.07903527329</v>
      </c>
      <c r="R45" s="221">
        <f>+'Ingresos de Operación'!R71</f>
        <v>836740.18054283597</v>
      </c>
      <c r="S45" s="221">
        <f>+'Ingresos de Operación'!S71</f>
        <v>858629.30366583657</v>
      </c>
      <c r="T45" s="221">
        <f>+'Ingresos de Operación'!T71</f>
        <v>880223.83065303217</v>
      </c>
      <c r="U45" s="221">
        <f>+'Ingresos de Operación'!U71</f>
        <v>902361.45999395591</v>
      </c>
      <c r="V45" s="221">
        <f>+'Ingresos de Operación'!V71</f>
        <v>925055.85071280389</v>
      </c>
      <c r="W45" s="221">
        <f>+'Ingresos de Operación'!W71</f>
        <v>948321.00535823079</v>
      </c>
      <c r="X45" s="221">
        <f>+'Ingresos de Operación'!X71</f>
        <v>972171.27864299016</v>
      </c>
      <c r="Y45" s="221">
        <f>+'Ingresos de Operación'!Y71</f>
        <v>996621.38630086137</v>
      </c>
      <c r="Z45" s="221">
        <f>+'Ingresos de Operación'!Z71</f>
        <v>1021686.4141663281</v>
      </c>
      <c r="AA45" s="221">
        <f>+'Ingresos de Operación'!AA71</f>
        <v>1047381.8274826113</v>
      </c>
      <c r="AB45" s="221">
        <f>+'Ingresos de Operación'!AB71</f>
        <v>1073723.4804437989</v>
      </c>
      <c r="AC45" s="221">
        <f>+'Ingresos de Operación'!AC71</f>
        <v>1100727.6259769604</v>
      </c>
      <c r="AD45" s="221">
        <f>+'Ingresos de Operación'!AD71</f>
        <v>1128410.9257702809</v>
      </c>
      <c r="AE45" s="221">
        <f>+'Ingresos de Operación'!AE71</f>
        <v>1156790.4605534035</v>
      </c>
      <c r="AF45" s="221">
        <f>+'Ingresos de Operación'!AF71</f>
        <v>1185883.7406363215</v>
      </c>
      <c r="AG45" s="221">
        <f>+'Ingresos de Operación'!AG71</f>
        <v>1215708.7167133247</v>
      </c>
      <c r="AH45" s="221">
        <f>+'Ingresos de Operación'!AH71</f>
        <v>1246283.7909386647</v>
      </c>
      <c r="AI45" s="221">
        <f>+'Ingresos de Operación'!AI71</f>
        <v>1277627.8282807721</v>
      </c>
    </row>
    <row r="46" spans="3:35">
      <c r="C46" s="210" t="s">
        <v>226</v>
      </c>
      <c r="E46" s="222">
        <f>+'Ingresos de Operación'!E72</f>
        <v>0</v>
      </c>
      <c r="F46" s="222">
        <f>+'Ingresos de Operación'!F72</f>
        <v>69370.172684513833</v>
      </c>
      <c r="G46" s="222">
        <f>+'Ingresos de Operación'!G72</f>
        <v>143917.02513543679</v>
      </c>
      <c r="H46" s="222">
        <f>+'Ingresos de Operación'!H72</f>
        <v>223709.2292153273</v>
      </c>
      <c r="I46" s="222">
        <f>+'Ingresos de Operación'!I72</f>
        <v>308495.92192485312</v>
      </c>
      <c r="J46" s="222">
        <f>+'Ingresos de Operación'!J72</f>
        <v>398044.57566158986</v>
      </c>
      <c r="K46" s="222">
        <f>+'Ingresos de Operación'!K72</f>
        <v>410869.57188940624</v>
      </c>
      <c r="L46" s="222">
        <f>+'Ingresos de Operación'!L72</f>
        <v>423692.8112280746</v>
      </c>
      <c r="M46" s="222">
        <f>+'Ingresos de Operación'!M72</f>
        <v>436916.26386650279</v>
      </c>
      <c r="N46" s="222">
        <f>+'Ingresos de Operación'!N72</f>
        <v>450111.13503527117</v>
      </c>
      <c r="O46" s="222">
        <f>+'Ingresos de Operación'!O72</f>
        <v>463249.87906695076</v>
      </c>
      <c r="P46" s="222">
        <f>+'Ingresos de Operación'!P72</f>
        <v>476304.26065905747</v>
      </c>
      <c r="Q46" s="222">
        <f>+'Ingresos de Operación'!Q72</f>
        <v>489245.44742116402</v>
      </c>
      <c r="R46" s="222">
        <f>+'Ingresos de Operación'!R72</f>
        <v>502044.10832570161</v>
      </c>
      <c r="S46" s="222">
        <f>+'Ingresos de Operación'!S72</f>
        <v>515177.58219950198</v>
      </c>
      <c r="T46" s="222">
        <f>+'Ingresos de Operación'!T72</f>
        <v>528134.29839181935</v>
      </c>
      <c r="U46" s="222">
        <f>+'Ingresos de Operación'!U72</f>
        <v>541416.87599637359</v>
      </c>
      <c r="V46" s="222">
        <f>+'Ingresos de Operación'!V72</f>
        <v>555033.51042768243</v>
      </c>
      <c r="W46" s="222">
        <f>+'Ingresos de Operación'!W72</f>
        <v>568992.60321493854</v>
      </c>
      <c r="X46" s="222">
        <f>+'Ingresos de Operación'!X72</f>
        <v>583302.76718579419</v>
      </c>
      <c r="Y46" s="222">
        <f>+'Ingresos de Operación'!Y72</f>
        <v>597972.83178051689</v>
      </c>
      <c r="Z46" s="222">
        <f>+'Ingresos de Operación'!Z72</f>
        <v>613011.84849979694</v>
      </c>
      <c r="AA46" s="222">
        <f>+'Ingresos de Operación'!AA72</f>
        <v>628429.09648956684</v>
      </c>
      <c r="AB46" s="222">
        <f>+'Ingresos de Operación'!AB72</f>
        <v>644234.08826627943</v>
      </c>
      <c r="AC46" s="222">
        <f>+'Ingresos de Operación'!AC72</f>
        <v>660436.57558617636</v>
      </c>
      <c r="AD46" s="222">
        <f>+'Ingresos de Operación'!AD72</f>
        <v>677046.55546216853</v>
      </c>
      <c r="AE46" s="222">
        <f>+'Ingresos de Operación'!AE72</f>
        <v>694074.27633204206</v>
      </c>
      <c r="AF46" s="222">
        <f>+'Ingresos de Operación'!AF72</f>
        <v>711530.24438179296</v>
      </c>
      <c r="AG46" s="222">
        <f>+'Ingresos de Operación'!AG72</f>
        <v>729425.23002799484</v>
      </c>
      <c r="AH46" s="222">
        <f>+'Ingresos de Operación'!AH72</f>
        <v>747770.27456319891</v>
      </c>
      <c r="AI46" s="222">
        <f>+'Ingresos de Operación'!AI72</f>
        <v>766576.69696846325</v>
      </c>
    </row>
    <row r="47" spans="3:35">
      <c r="C47" s="218" t="s">
        <v>228</v>
      </c>
      <c r="D47" s="8"/>
      <c r="E47" s="223">
        <f>+'Ingresos de Operación'!E73</f>
        <v>0</v>
      </c>
      <c r="F47" s="223">
        <f>+'Ingresos de Operación'!F73</f>
        <v>46246.781789675893</v>
      </c>
      <c r="G47" s="223">
        <f>+'Ingresos de Operación'!G73</f>
        <v>95944.683423624534</v>
      </c>
      <c r="H47" s="223">
        <f>+'Ingresos de Operación'!H73</f>
        <v>149139.48614355153</v>
      </c>
      <c r="I47" s="223">
        <f>+'Ingresos de Operación'!I73</f>
        <v>205663.9479499021</v>
      </c>
      <c r="J47" s="223">
        <f>+'Ingresos de Operación'!J73</f>
        <v>265363.05044105992</v>
      </c>
      <c r="K47" s="223">
        <f>+'Ingresos de Operación'!K73</f>
        <v>273913.04792627081</v>
      </c>
      <c r="L47" s="223">
        <f>+'Ingresos de Operación'!L73</f>
        <v>282461.87415204971</v>
      </c>
      <c r="M47" s="223">
        <f>+'Ingresos de Operación'!M73</f>
        <v>291277.50924433518</v>
      </c>
      <c r="N47" s="223">
        <f>+'Ingresos de Operación'!N73</f>
        <v>300074.09002351412</v>
      </c>
      <c r="O47" s="223">
        <f>+'Ingresos de Operación'!O73</f>
        <v>308833.25271130051</v>
      </c>
      <c r="P47" s="223">
        <f>+'Ingresos de Operación'!P73</f>
        <v>317536.17377270496</v>
      </c>
      <c r="Q47" s="223">
        <f>+'Ingresos de Operación'!Q73</f>
        <v>326163.63161410927</v>
      </c>
      <c r="R47" s="223">
        <f>+'Ingresos de Operación'!R73</f>
        <v>334696.07221713435</v>
      </c>
      <c r="S47" s="223">
        <f>+'Ingresos de Operación'!S73</f>
        <v>343451.72146633454</v>
      </c>
      <c r="T47" s="223">
        <f>+'Ingresos de Operación'!T73</f>
        <v>352089.53226121282</v>
      </c>
      <c r="U47" s="223">
        <f>+'Ingresos de Operación'!U73</f>
        <v>360944.58399758226</v>
      </c>
      <c r="V47" s="223">
        <f>+'Ingresos de Operación'!V73</f>
        <v>370022.34028512146</v>
      </c>
      <c r="W47" s="223">
        <f>+'Ingresos de Operación'!W73</f>
        <v>379328.40214329225</v>
      </c>
      <c r="X47" s="223">
        <f>+'Ingresos de Operación'!X73</f>
        <v>388868.51145719603</v>
      </c>
      <c r="Y47" s="223">
        <f>+'Ingresos de Operación'!Y73</f>
        <v>398648.55452034454</v>
      </c>
      <c r="Z47" s="223">
        <f>+'Ingresos de Operación'!Z73</f>
        <v>408674.56566653121</v>
      </c>
      <c r="AA47" s="223">
        <f>+'Ingresos de Operación'!AA73</f>
        <v>418952.73099304445</v>
      </c>
      <c r="AB47" s="223">
        <f>+'Ingresos de Operación'!AB73</f>
        <v>429489.3921775195</v>
      </c>
      <c r="AC47" s="223">
        <f>+'Ingresos de Operación'!AC73</f>
        <v>440291.0503907841</v>
      </c>
      <c r="AD47" s="223">
        <f>+'Ingresos de Operación'!AD73</f>
        <v>451364.37030811235</v>
      </c>
      <c r="AE47" s="223">
        <f>+'Ingresos de Operación'!AE73</f>
        <v>462716.1842213613</v>
      </c>
      <c r="AF47" s="223">
        <f>+'Ingresos de Operación'!AF73</f>
        <v>474353.49625452852</v>
      </c>
      <c r="AG47" s="223">
        <f>+'Ingresos de Operación'!AG73</f>
        <v>486283.48668532993</v>
      </c>
      <c r="AH47" s="223">
        <f>+'Ingresos de Operación'!AH73</f>
        <v>498513.5163754659</v>
      </c>
      <c r="AI47" s="223">
        <f>+'Ingresos de Operación'!AI73</f>
        <v>511051.13131230883</v>
      </c>
    </row>
    <row r="48" spans="3:35">
      <c r="C48" s="214" t="s">
        <v>222</v>
      </c>
      <c r="E48" s="221">
        <f>-'Costes de Operación'!E84</f>
        <v>0</v>
      </c>
      <c r="F48" s="221">
        <f>-'Costes de Operación'!F84</f>
        <v>0</v>
      </c>
      <c r="G48" s="221">
        <f>-'Costes de Operación'!G84</f>
        <v>0</v>
      </c>
      <c r="H48" s="221">
        <f>-'Costes de Operación'!H84</f>
        <v>0</v>
      </c>
      <c r="I48" s="221">
        <f>-'Costes de Operación'!I84</f>
        <v>0</v>
      </c>
      <c r="J48" s="221">
        <f>-'Costes de Operación'!J84</f>
        <v>0</v>
      </c>
      <c r="K48" s="221">
        <f>-'Costes de Operación'!K84</f>
        <v>0</v>
      </c>
      <c r="L48" s="221">
        <f>-'Costes de Operación'!L84</f>
        <v>0</v>
      </c>
      <c r="M48" s="221">
        <f>-'Costes de Operación'!M84</f>
        <v>0</v>
      </c>
      <c r="N48" s="221">
        <f>-'Costes de Operación'!N84</f>
        <v>0</v>
      </c>
      <c r="O48" s="221">
        <f>-'Costes de Operación'!O84</f>
        <v>0</v>
      </c>
      <c r="P48" s="221">
        <f>-'Costes de Operación'!P84</f>
        <v>0</v>
      </c>
      <c r="Q48" s="221">
        <f>-'Costes de Operación'!Q84</f>
        <v>0</v>
      </c>
      <c r="R48" s="221">
        <f>-'Costes de Operación'!R84</f>
        <v>0</v>
      </c>
      <c r="S48" s="221">
        <f>-'Costes de Operación'!S84</f>
        <v>0</v>
      </c>
      <c r="T48" s="221">
        <f>-'Costes de Operación'!T84</f>
        <v>0</v>
      </c>
      <c r="U48" s="221">
        <f>-'Costes de Operación'!U84</f>
        <v>0</v>
      </c>
      <c r="V48" s="221">
        <f>-'Costes de Operación'!V84</f>
        <v>0</v>
      </c>
      <c r="W48" s="221">
        <f>-'Costes de Operación'!W84</f>
        <v>0</v>
      </c>
      <c r="X48" s="221">
        <f>-'Costes de Operación'!X84</f>
        <v>0</v>
      </c>
      <c r="Y48" s="221">
        <f>-'Costes de Operación'!Y84</f>
        <v>0</v>
      </c>
      <c r="Z48" s="221">
        <f>-'Costes de Operación'!Z84</f>
        <v>0</v>
      </c>
      <c r="AA48" s="221">
        <f>-'Costes de Operación'!AA84</f>
        <v>0</v>
      </c>
      <c r="AB48" s="221">
        <f>-'Costes de Operación'!AB84</f>
        <v>0</v>
      </c>
      <c r="AC48" s="221">
        <f>-'Costes de Operación'!AC84</f>
        <v>0</v>
      </c>
      <c r="AD48" s="221">
        <f>-'Costes de Operación'!AD84</f>
        <v>0</v>
      </c>
      <c r="AE48" s="221">
        <f>-'Costes de Operación'!AE84</f>
        <v>0</v>
      </c>
      <c r="AF48" s="221">
        <f>-'Costes de Operación'!AF84</f>
        <v>0</v>
      </c>
      <c r="AG48" s="221">
        <f>-'Costes de Operación'!AG84</f>
        <v>0</v>
      </c>
      <c r="AH48" s="221">
        <f>-'Costes de Operación'!AH84</f>
        <v>0</v>
      </c>
      <c r="AI48" s="221">
        <f>-'Costes de Operación'!AI84</f>
        <v>0</v>
      </c>
    </row>
    <row r="49" spans="2:35">
      <c r="C49" s="210" t="s">
        <v>198</v>
      </c>
      <c r="D49" s="216"/>
      <c r="E49" s="222">
        <f>-'Costes de Operación'!E85</f>
        <v>0</v>
      </c>
      <c r="F49" s="222">
        <f>-'Costes de Operación'!F85</f>
        <v>0</v>
      </c>
      <c r="G49" s="222">
        <f>-'Costes de Operación'!G85</f>
        <v>0</v>
      </c>
      <c r="H49" s="222">
        <f>-'Costes de Operación'!H85</f>
        <v>0</v>
      </c>
      <c r="I49" s="222">
        <f>-'Costes de Operación'!I85</f>
        <v>0</v>
      </c>
      <c r="J49" s="222">
        <f>-'Costes de Operación'!J85</f>
        <v>0</v>
      </c>
      <c r="K49" s="222">
        <f>-'Costes de Operación'!K85</f>
        <v>0</v>
      </c>
      <c r="L49" s="222">
        <f>-'Costes de Operación'!L85</f>
        <v>0</v>
      </c>
      <c r="M49" s="222">
        <f>-'Costes de Operación'!M85</f>
        <v>0</v>
      </c>
      <c r="N49" s="222">
        <f>-'Costes de Operación'!N85</f>
        <v>0</v>
      </c>
      <c r="O49" s="222">
        <f>-'Costes de Operación'!O85</f>
        <v>0</v>
      </c>
      <c r="P49" s="222">
        <f>-'Costes de Operación'!P85</f>
        <v>0</v>
      </c>
      <c r="Q49" s="222">
        <f>-'Costes de Operación'!Q85</f>
        <v>0</v>
      </c>
      <c r="R49" s="222">
        <f>-'Costes de Operación'!R85</f>
        <v>0</v>
      </c>
      <c r="S49" s="222">
        <f>-'Costes de Operación'!S85</f>
        <v>0</v>
      </c>
      <c r="T49" s="222">
        <f>-'Costes de Operación'!T85</f>
        <v>0</v>
      </c>
      <c r="U49" s="222">
        <f>-'Costes de Operación'!U85</f>
        <v>0</v>
      </c>
      <c r="V49" s="222">
        <f>-'Costes de Operación'!V85</f>
        <v>0</v>
      </c>
      <c r="W49" s="222">
        <f>-'Costes de Operación'!W85</f>
        <v>0</v>
      </c>
      <c r="X49" s="222">
        <f>-'Costes de Operación'!X85</f>
        <v>0</v>
      </c>
      <c r="Y49" s="222">
        <f>-'Costes de Operación'!Y85</f>
        <v>0</v>
      </c>
      <c r="Z49" s="222">
        <f>-'Costes de Operación'!Z85</f>
        <v>0</v>
      </c>
      <c r="AA49" s="222">
        <f>-'Costes de Operación'!AA85</f>
        <v>0</v>
      </c>
      <c r="AB49" s="222">
        <f>-'Costes de Operación'!AB85</f>
        <v>0</v>
      </c>
      <c r="AC49" s="222">
        <f>-'Costes de Operación'!AC85</f>
        <v>0</v>
      </c>
      <c r="AD49" s="222">
        <f>-'Costes de Operación'!AD85</f>
        <v>0</v>
      </c>
      <c r="AE49" s="222">
        <f>-'Costes de Operación'!AE85</f>
        <v>0</v>
      </c>
      <c r="AF49" s="222">
        <f>-'Costes de Operación'!AF85</f>
        <v>0</v>
      </c>
      <c r="AG49" s="222">
        <f>-'Costes de Operación'!AG85</f>
        <v>0</v>
      </c>
      <c r="AH49" s="222">
        <f>-'Costes de Operación'!AH85</f>
        <v>0</v>
      </c>
      <c r="AI49" s="222">
        <f>-'Costes de Operación'!AI85</f>
        <v>0</v>
      </c>
    </row>
    <row r="50" spans="2:35">
      <c r="C50" s="210" t="s">
        <v>199</v>
      </c>
      <c r="D50" s="216"/>
      <c r="E50" s="222">
        <f>-'Costes de Operación'!E86</f>
        <v>0</v>
      </c>
      <c r="F50" s="222">
        <f>-'Costes de Operación'!F86</f>
        <v>0</v>
      </c>
      <c r="G50" s="222">
        <f>-'Costes de Operación'!G86</f>
        <v>0</v>
      </c>
      <c r="H50" s="222">
        <f>-'Costes de Operación'!H86</f>
        <v>0</v>
      </c>
      <c r="I50" s="222">
        <f>-'Costes de Operación'!I86</f>
        <v>0</v>
      </c>
      <c r="J50" s="222">
        <f>-'Costes de Operación'!J86</f>
        <v>0</v>
      </c>
      <c r="K50" s="222">
        <f>-'Costes de Operación'!K86</f>
        <v>0</v>
      </c>
      <c r="L50" s="222">
        <f>-'Costes de Operación'!L86</f>
        <v>0</v>
      </c>
      <c r="M50" s="222">
        <f>-'Costes de Operación'!M86</f>
        <v>0</v>
      </c>
      <c r="N50" s="222">
        <f>-'Costes de Operación'!N86</f>
        <v>0</v>
      </c>
      <c r="O50" s="222">
        <f>-'Costes de Operación'!O86</f>
        <v>0</v>
      </c>
      <c r="P50" s="222">
        <f>-'Costes de Operación'!P86</f>
        <v>0</v>
      </c>
      <c r="Q50" s="222">
        <f>-'Costes de Operación'!Q86</f>
        <v>0</v>
      </c>
      <c r="R50" s="222">
        <f>-'Costes de Operación'!R86</f>
        <v>0</v>
      </c>
      <c r="S50" s="222">
        <f>-'Costes de Operación'!S86</f>
        <v>0</v>
      </c>
      <c r="T50" s="222">
        <f>-'Costes de Operación'!T86</f>
        <v>0</v>
      </c>
      <c r="U50" s="222">
        <f>-'Costes de Operación'!U86</f>
        <v>0</v>
      </c>
      <c r="V50" s="222">
        <f>-'Costes de Operación'!V86</f>
        <v>0</v>
      </c>
      <c r="W50" s="222">
        <f>-'Costes de Operación'!W86</f>
        <v>0</v>
      </c>
      <c r="X50" s="222">
        <f>-'Costes de Operación'!X86</f>
        <v>0</v>
      </c>
      <c r="Y50" s="222">
        <f>-'Costes de Operación'!Y86</f>
        <v>0</v>
      </c>
      <c r="Z50" s="222">
        <f>-'Costes de Operación'!Z86</f>
        <v>0</v>
      </c>
      <c r="AA50" s="222">
        <f>-'Costes de Operación'!AA86</f>
        <v>0</v>
      </c>
      <c r="AB50" s="222">
        <f>-'Costes de Operación'!AB86</f>
        <v>0</v>
      </c>
      <c r="AC50" s="222">
        <f>-'Costes de Operación'!AC86</f>
        <v>0</v>
      </c>
      <c r="AD50" s="222">
        <f>-'Costes de Operación'!AD86</f>
        <v>0</v>
      </c>
      <c r="AE50" s="222">
        <f>-'Costes de Operación'!AE86</f>
        <v>0</v>
      </c>
      <c r="AF50" s="222">
        <f>-'Costes de Operación'!AF86</f>
        <v>0</v>
      </c>
      <c r="AG50" s="222">
        <f>-'Costes de Operación'!AG86</f>
        <v>0</v>
      </c>
      <c r="AH50" s="222">
        <f>-'Costes de Operación'!AH86</f>
        <v>0</v>
      </c>
      <c r="AI50" s="222">
        <f>-'Costes de Operación'!AI86</f>
        <v>0</v>
      </c>
    </row>
    <row r="51" spans="2:35">
      <c r="C51" s="257" t="s">
        <v>200</v>
      </c>
      <c r="D51" s="216"/>
      <c r="E51" s="222">
        <f>-'Costes de Operación'!E87</f>
        <v>0</v>
      </c>
      <c r="F51" s="222">
        <f>-'Costes de Operación'!F87</f>
        <v>0</v>
      </c>
      <c r="G51" s="222">
        <f>-'Costes de Operación'!G87</f>
        <v>0</v>
      </c>
      <c r="H51" s="222">
        <f>-'Costes de Operación'!H87</f>
        <v>0</v>
      </c>
      <c r="I51" s="222">
        <f>-'Costes de Operación'!I87</f>
        <v>0</v>
      </c>
      <c r="J51" s="222">
        <f>-'Costes de Operación'!J87</f>
        <v>0</v>
      </c>
      <c r="K51" s="222">
        <f>-'Costes de Operación'!K87</f>
        <v>0</v>
      </c>
      <c r="L51" s="222">
        <f>-'Costes de Operación'!L87</f>
        <v>0</v>
      </c>
      <c r="M51" s="222">
        <f>-'Costes de Operación'!M87</f>
        <v>0</v>
      </c>
      <c r="N51" s="222">
        <f>-'Costes de Operación'!N87</f>
        <v>0</v>
      </c>
      <c r="O51" s="222">
        <f>-'Costes de Operación'!O87</f>
        <v>0</v>
      </c>
      <c r="P51" s="222">
        <f>-'Costes de Operación'!P87</f>
        <v>0</v>
      </c>
      <c r="Q51" s="222">
        <f>-'Costes de Operación'!Q87</f>
        <v>0</v>
      </c>
      <c r="R51" s="222">
        <f>-'Costes de Operación'!R87</f>
        <v>0</v>
      </c>
      <c r="S51" s="222">
        <f>-'Costes de Operación'!S87</f>
        <v>0</v>
      </c>
      <c r="T51" s="222">
        <f>-'Costes de Operación'!T87</f>
        <v>0</v>
      </c>
      <c r="U51" s="222">
        <f>-'Costes de Operación'!U87</f>
        <v>0</v>
      </c>
      <c r="V51" s="222">
        <f>-'Costes de Operación'!V87</f>
        <v>0</v>
      </c>
      <c r="W51" s="222">
        <f>-'Costes de Operación'!W87</f>
        <v>0</v>
      </c>
      <c r="X51" s="222">
        <f>-'Costes de Operación'!X87</f>
        <v>0</v>
      </c>
      <c r="Y51" s="222">
        <f>-'Costes de Operación'!Y87</f>
        <v>0</v>
      </c>
      <c r="Z51" s="222">
        <f>-'Costes de Operación'!Z87</f>
        <v>0</v>
      </c>
      <c r="AA51" s="222">
        <f>-'Costes de Operación'!AA87</f>
        <v>0</v>
      </c>
      <c r="AB51" s="222">
        <f>-'Costes de Operación'!AB87</f>
        <v>0</v>
      </c>
      <c r="AC51" s="222">
        <f>-'Costes de Operación'!AC87</f>
        <v>0</v>
      </c>
      <c r="AD51" s="222">
        <f>-'Costes de Operación'!AD87</f>
        <v>0</v>
      </c>
      <c r="AE51" s="222">
        <f>-'Costes de Operación'!AE87</f>
        <v>0</v>
      </c>
      <c r="AF51" s="222">
        <f>-'Costes de Operación'!AF87</f>
        <v>0</v>
      </c>
      <c r="AG51" s="222">
        <f>-'Costes de Operación'!AG87</f>
        <v>0</v>
      </c>
      <c r="AH51" s="222">
        <f>-'Costes de Operación'!AH87</f>
        <v>0</v>
      </c>
      <c r="AI51" s="222">
        <f>-'Costes de Operación'!AI87</f>
        <v>0</v>
      </c>
    </row>
    <row r="52" spans="2:35">
      <c r="C52" s="181" t="s">
        <v>205</v>
      </c>
      <c r="E52" s="258">
        <f>-'Costes de Inversión'!E69</f>
        <v>-2000000</v>
      </c>
      <c r="F52" s="258">
        <f>-'Costes de Inversión'!F69</f>
        <v>0</v>
      </c>
      <c r="G52" s="258">
        <f>-'Costes de Inversión'!G69</f>
        <v>0</v>
      </c>
      <c r="H52" s="258">
        <f>-'Costes de Inversión'!H69</f>
        <v>0</v>
      </c>
      <c r="I52" s="258">
        <f>-'Costes de Inversión'!I69</f>
        <v>0</v>
      </c>
      <c r="J52" s="258">
        <f>-'Costes de Inversión'!J69</f>
        <v>0</v>
      </c>
      <c r="K52" s="258">
        <f>-'Costes de Inversión'!K69</f>
        <v>0</v>
      </c>
      <c r="L52" s="258">
        <f>-'Costes de Inversión'!L69</f>
        <v>0</v>
      </c>
      <c r="M52" s="258">
        <f>-'Costes de Inversión'!M69</f>
        <v>0</v>
      </c>
      <c r="N52" s="258">
        <f>-'Costes de Inversión'!N69</f>
        <v>0</v>
      </c>
      <c r="O52" s="258">
        <f>-'Costes de Inversión'!O69</f>
        <v>0</v>
      </c>
      <c r="P52" s="258">
        <f>-'Costes de Inversión'!P69</f>
        <v>0</v>
      </c>
      <c r="Q52" s="258">
        <f>-'Costes de Inversión'!Q69</f>
        <v>0</v>
      </c>
      <c r="R52" s="258">
        <f>-'Costes de Inversión'!R69</f>
        <v>0</v>
      </c>
      <c r="S52" s="258">
        <f>-'Costes de Inversión'!S69</f>
        <v>0</v>
      </c>
      <c r="T52" s="258">
        <f>-'Costes de Inversión'!T69</f>
        <v>0</v>
      </c>
      <c r="U52" s="258">
        <f>-'Costes de Inversión'!U69</f>
        <v>0</v>
      </c>
      <c r="V52" s="258">
        <f>-'Costes de Inversión'!V69</f>
        <v>0</v>
      </c>
      <c r="W52" s="258">
        <f>-'Costes de Inversión'!W69</f>
        <v>0</v>
      </c>
      <c r="X52" s="258">
        <f>-'Costes de Inversión'!X69</f>
        <v>0</v>
      </c>
      <c r="Y52" s="258">
        <f>-'Costes de Inversión'!Y69</f>
        <v>0</v>
      </c>
      <c r="Z52" s="258">
        <f>-'Costes de Inversión'!Z69</f>
        <v>0</v>
      </c>
      <c r="AA52" s="258">
        <f>-'Costes de Inversión'!AA69</f>
        <v>0</v>
      </c>
      <c r="AB52" s="258">
        <f>-'Costes de Inversión'!AB69</f>
        <v>0</v>
      </c>
      <c r="AC52" s="258">
        <f>-'Costes de Inversión'!AC69</f>
        <v>0</v>
      </c>
      <c r="AD52" s="258">
        <f>-'Costes de Inversión'!AD69</f>
        <v>0</v>
      </c>
      <c r="AE52" s="258">
        <f>-'Costes de Inversión'!AE69</f>
        <v>0</v>
      </c>
      <c r="AF52" s="258">
        <f>-'Costes de Inversión'!AF69</f>
        <v>0</v>
      </c>
      <c r="AG52" s="258">
        <f>-'Costes de Inversión'!AG69</f>
        <v>0</v>
      </c>
      <c r="AH52" s="258">
        <f>-'Costes de Inversión'!AH69</f>
        <v>0</v>
      </c>
      <c r="AI52" s="258">
        <f>-'Costes de Inversión'!AI69</f>
        <v>0</v>
      </c>
    </row>
    <row r="53" spans="2:35">
      <c r="C53" s="210" t="s">
        <v>198</v>
      </c>
      <c r="D53" s="216"/>
      <c r="E53" s="222">
        <f>-'Costes de Inversión'!E70</f>
        <v>-800000</v>
      </c>
      <c r="F53" s="222">
        <f>-'Costes de Inversión'!F70</f>
        <v>0</v>
      </c>
      <c r="G53" s="222">
        <f>-'Costes de Inversión'!G70</f>
        <v>0</v>
      </c>
      <c r="H53" s="222">
        <f>-'Costes de Inversión'!H70</f>
        <v>0</v>
      </c>
      <c r="I53" s="222">
        <f>-'Costes de Inversión'!I70</f>
        <v>0</v>
      </c>
      <c r="J53" s="222">
        <f>-'Costes de Inversión'!J70</f>
        <v>0</v>
      </c>
      <c r="K53" s="222">
        <f>-'Costes de Inversión'!K70</f>
        <v>0</v>
      </c>
      <c r="L53" s="222">
        <f>-'Costes de Inversión'!L70</f>
        <v>0</v>
      </c>
      <c r="M53" s="222">
        <f>-'Costes de Inversión'!M70</f>
        <v>0</v>
      </c>
      <c r="N53" s="222">
        <f>-'Costes de Inversión'!N70</f>
        <v>0</v>
      </c>
      <c r="O53" s="222">
        <f>-'Costes de Inversión'!O70</f>
        <v>0</v>
      </c>
      <c r="P53" s="222">
        <f>-'Costes de Inversión'!P70</f>
        <v>0</v>
      </c>
      <c r="Q53" s="222">
        <f>-'Costes de Inversión'!Q70</f>
        <v>0</v>
      </c>
      <c r="R53" s="222">
        <f>-'Costes de Inversión'!R70</f>
        <v>0</v>
      </c>
      <c r="S53" s="222">
        <f>-'Costes de Inversión'!S70</f>
        <v>0</v>
      </c>
      <c r="T53" s="222">
        <f>-'Costes de Inversión'!T70</f>
        <v>0</v>
      </c>
      <c r="U53" s="222">
        <f>-'Costes de Inversión'!U70</f>
        <v>0</v>
      </c>
      <c r="V53" s="222">
        <f>-'Costes de Inversión'!V70</f>
        <v>0</v>
      </c>
      <c r="W53" s="222">
        <f>-'Costes de Inversión'!W70</f>
        <v>0</v>
      </c>
      <c r="X53" s="222">
        <f>-'Costes de Inversión'!X70</f>
        <v>0</v>
      </c>
      <c r="Y53" s="222">
        <f>-'Costes de Inversión'!Y70</f>
        <v>0</v>
      </c>
      <c r="Z53" s="222">
        <f>-'Costes de Inversión'!Z70</f>
        <v>0</v>
      </c>
      <c r="AA53" s="222">
        <f>-'Costes de Inversión'!AA70</f>
        <v>0</v>
      </c>
      <c r="AB53" s="222">
        <f>-'Costes de Inversión'!AB70</f>
        <v>0</v>
      </c>
      <c r="AC53" s="222">
        <f>-'Costes de Inversión'!AC70</f>
        <v>0</v>
      </c>
      <c r="AD53" s="222">
        <f>-'Costes de Inversión'!AD70</f>
        <v>0</v>
      </c>
      <c r="AE53" s="222">
        <f>-'Costes de Inversión'!AE70</f>
        <v>0</v>
      </c>
      <c r="AF53" s="222">
        <f>-'Costes de Inversión'!AF70</f>
        <v>0</v>
      </c>
      <c r="AG53" s="222">
        <f>-'Costes de Inversión'!AG70</f>
        <v>0</v>
      </c>
      <c r="AH53" s="222">
        <f>-'Costes de Inversión'!AH70</f>
        <v>0</v>
      </c>
      <c r="AI53" s="222">
        <f>-'Costes de Inversión'!AI70</f>
        <v>0</v>
      </c>
    </row>
    <row r="54" spans="2:35">
      <c r="C54" s="210" t="s">
        <v>199</v>
      </c>
      <c r="D54" s="216"/>
      <c r="E54" s="222">
        <f>-'Costes de Inversión'!E71</f>
        <v>-300000</v>
      </c>
      <c r="F54" s="222">
        <f>-'Costes de Inversión'!F71</f>
        <v>0</v>
      </c>
      <c r="G54" s="222">
        <f>-'Costes de Inversión'!G71</f>
        <v>0</v>
      </c>
      <c r="H54" s="222">
        <f>-'Costes de Inversión'!H71</f>
        <v>0</v>
      </c>
      <c r="I54" s="222">
        <f>-'Costes de Inversión'!I71</f>
        <v>0</v>
      </c>
      <c r="J54" s="222">
        <f>-'Costes de Inversión'!J71</f>
        <v>0</v>
      </c>
      <c r="K54" s="222">
        <f>-'Costes de Inversión'!K71</f>
        <v>0</v>
      </c>
      <c r="L54" s="222">
        <f>-'Costes de Inversión'!L71</f>
        <v>0</v>
      </c>
      <c r="M54" s="222">
        <f>-'Costes de Inversión'!M71</f>
        <v>0</v>
      </c>
      <c r="N54" s="222">
        <f>-'Costes de Inversión'!N71</f>
        <v>0</v>
      </c>
      <c r="O54" s="222">
        <f>-'Costes de Inversión'!O71</f>
        <v>0</v>
      </c>
      <c r="P54" s="222">
        <f>-'Costes de Inversión'!P71</f>
        <v>0</v>
      </c>
      <c r="Q54" s="222">
        <f>-'Costes de Inversión'!Q71</f>
        <v>0</v>
      </c>
      <c r="R54" s="222">
        <f>-'Costes de Inversión'!R71</f>
        <v>0</v>
      </c>
      <c r="S54" s="222">
        <f>-'Costes de Inversión'!S71</f>
        <v>0</v>
      </c>
      <c r="T54" s="222">
        <f>-'Costes de Inversión'!T71</f>
        <v>0</v>
      </c>
      <c r="U54" s="222">
        <f>-'Costes de Inversión'!U71</f>
        <v>0</v>
      </c>
      <c r="V54" s="222">
        <f>-'Costes de Inversión'!V71</f>
        <v>0</v>
      </c>
      <c r="W54" s="222">
        <f>-'Costes de Inversión'!W71</f>
        <v>0</v>
      </c>
      <c r="X54" s="222">
        <f>-'Costes de Inversión'!X71</f>
        <v>0</v>
      </c>
      <c r="Y54" s="222">
        <f>-'Costes de Inversión'!Y71</f>
        <v>0</v>
      </c>
      <c r="Z54" s="222">
        <f>-'Costes de Inversión'!Z71</f>
        <v>0</v>
      </c>
      <c r="AA54" s="222">
        <f>-'Costes de Inversión'!AA71</f>
        <v>0</v>
      </c>
      <c r="AB54" s="222">
        <f>-'Costes de Inversión'!AB71</f>
        <v>0</v>
      </c>
      <c r="AC54" s="222">
        <f>-'Costes de Inversión'!AC71</f>
        <v>0</v>
      </c>
      <c r="AD54" s="222">
        <f>-'Costes de Inversión'!AD71</f>
        <v>0</v>
      </c>
      <c r="AE54" s="222">
        <f>-'Costes de Inversión'!AE71</f>
        <v>0</v>
      </c>
      <c r="AF54" s="222">
        <f>-'Costes de Inversión'!AF71</f>
        <v>0</v>
      </c>
      <c r="AG54" s="222">
        <f>-'Costes de Inversión'!AG71</f>
        <v>0</v>
      </c>
      <c r="AH54" s="222">
        <f>-'Costes de Inversión'!AH71</f>
        <v>0</v>
      </c>
      <c r="AI54" s="222">
        <f>-'Costes de Inversión'!AI71</f>
        <v>0</v>
      </c>
    </row>
    <row r="55" spans="2:35">
      <c r="C55" s="257" t="s">
        <v>200</v>
      </c>
      <c r="D55" s="216"/>
      <c r="E55" s="222">
        <f>-'Costes de Inversión'!E72</f>
        <v>-900000</v>
      </c>
      <c r="F55" s="222">
        <f>-'Costes de Inversión'!F72</f>
        <v>0</v>
      </c>
      <c r="G55" s="222">
        <f>-'Costes de Inversión'!G72</f>
        <v>0</v>
      </c>
      <c r="H55" s="222">
        <f>-'Costes de Inversión'!H72</f>
        <v>0</v>
      </c>
      <c r="I55" s="222">
        <f>-'Costes de Inversión'!I72</f>
        <v>0</v>
      </c>
      <c r="J55" s="222">
        <f>-'Costes de Inversión'!J72</f>
        <v>0</v>
      </c>
      <c r="K55" s="222">
        <f>-'Costes de Inversión'!K72</f>
        <v>0</v>
      </c>
      <c r="L55" s="222">
        <f>-'Costes de Inversión'!L72</f>
        <v>0</v>
      </c>
      <c r="M55" s="222">
        <f>-'Costes de Inversión'!M72</f>
        <v>0</v>
      </c>
      <c r="N55" s="222">
        <f>-'Costes de Inversión'!N72</f>
        <v>0</v>
      </c>
      <c r="O55" s="222">
        <f>-'Costes de Inversión'!O72</f>
        <v>0</v>
      </c>
      <c r="P55" s="222">
        <f>-'Costes de Inversión'!P72</f>
        <v>0</v>
      </c>
      <c r="Q55" s="222">
        <f>-'Costes de Inversión'!Q72</f>
        <v>0</v>
      </c>
      <c r="R55" s="222">
        <f>-'Costes de Inversión'!R72</f>
        <v>0</v>
      </c>
      <c r="S55" s="222">
        <f>-'Costes de Inversión'!S72</f>
        <v>0</v>
      </c>
      <c r="T55" s="222">
        <f>-'Costes de Inversión'!T72</f>
        <v>0</v>
      </c>
      <c r="U55" s="222">
        <f>-'Costes de Inversión'!U72</f>
        <v>0</v>
      </c>
      <c r="V55" s="222">
        <f>-'Costes de Inversión'!V72</f>
        <v>0</v>
      </c>
      <c r="W55" s="222">
        <f>-'Costes de Inversión'!W72</f>
        <v>0</v>
      </c>
      <c r="X55" s="222">
        <f>-'Costes de Inversión'!X72</f>
        <v>0</v>
      </c>
      <c r="Y55" s="222">
        <f>-'Costes de Inversión'!Y72</f>
        <v>0</v>
      </c>
      <c r="Z55" s="222">
        <f>-'Costes de Inversión'!Z72</f>
        <v>0</v>
      </c>
      <c r="AA55" s="222">
        <f>-'Costes de Inversión'!AA72</f>
        <v>0</v>
      </c>
      <c r="AB55" s="222">
        <f>-'Costes de Inversión'!AB72</f>
        <v>0</v>
      </c>
      <c r="AC55" s="222">
        <f>-'Costes de Inversión'!AC72</f>
        <v>0</v>
      </c>
      <c r="AD55" s="222">
        <f>-'Costes de Inversión'!AD72</f>
        <v>0</v>
      </c>
      <c r="AE55" s="222">
        <f>-'Costes de Inversión'!AE72</f>
        <v>0</v>
      </c>
      <c r="AF55" s="222">
        <f>-'Costes de Inversión'!AF72</f>
        <v>0</v>
      </c>
      <c r="AG55" s="222">
        <f>-'Costes de Inversión'!AG72</f>
        <v>0</v>
      </c>
      <c r="AH55" s="222">
        <f>-'Costes de Inversión'!AH72</f>
        <v>0</v>
      </c>
      <c r="AI55" s="222">
        <f>-'Costes de Inversión'!AI72</f>
        <v>0</v>
      </c>
    </row>
    <row r="56" spans="2:35">
      <c r="B56" s="198">
        <f>+Inputs!D70</f>
        <v>0.15</v>
      </c>
      <c r="C56" s="259" t="s">
        <v>243</v>
      </c>
      <c r="D56" s="219"/>
      <c r="E56" s="260">
        <f>+IF((E45+E48)&lt;0,0,-(E45+E48)*$B$56)</f>
        <v>0</v>
      </c>
      <c r="F56" s="260">
        <f t="shared" ref="F56:AI56" si="27">+IF((F45+F48)&lt;0,0,-(F45+F48)*$B$56)</f>
        <v>-17342.543171128458</v>
      </c>
      <c r="G56" s="260">
        <f t="shared" si="27"/>
        <v>-35979.256283859198</v>
      </c>
      <c r="H56" s="260">
        <f t="shared" si="27"/>
        <v>-55927.307303831825</v>
      </c>
      <c r="I56" s="260">
        <f t="shared" si="27"/>
        <v>-77123.980481213279</v>
      </c>
      <c r="J56" s="260">
        <f t="shared" si="27"/>
        <v>-99511.143915397479</v>
      </c>
      <c r="K56" s="260">
        <f t="shared" si="27"/>
        <v>-102717.39297235156</v>
      </c>
      <c r="L56" s="260">
        <f t="shared" si="27"/>
        <v>-105923.20280701864</v>
      </c>
      <c r="M56" s="260">
        <f t="shared" si="27"/>
        <v>-109229.06596662568</v>
      </c>
      <c r="N56" s="260">
        <f t="shared" si="27"/>
        <v>-112527.78375881779</v>
      </c>
      <c r="O56" s="260">
        <f t="shared" si="27"/>
        <v>-115812.46976673769</v>
      </c>
      <c r="P56" s="260">
        <f t="shared" si="27"/>
        <v>-119076.06516476435</v>
      </c>
      <c r="Q56" s="260">
        <f t="shared" si="27"/>
        <v>-122311.36185529099</v>
      </c>
      <c r="R56" s="260">
        <f t="shared" si="27"/>
        <v>-125511.02708142539</v>
      </c>
      <c r="S56" s="260">
        <f t="shared" si="27"/>
        <v>-128794.39554987548</v>
      </c>
      <c r="T56" s="260">
        <f t="shared" si="27"/>
        <v>-132033.57459795481</v>
      </c>
      <c r="U56" s="260">
        <f t="shared" si="27"/>
        <v>-135354.21899909337</v>
      </c>
      <c r="V56" s="260">
        <f t="shared" si="27"/>
        <v>-138758.37760692058</v>
      </c>
      <c r="W56" s="260">
        <f t="shared" si="27"/>
        <v>-142248.15080373461</v>
      </c>
      <c r="X56" s="260">
        <f t="shared" si="27"/>
        <v>-145825.69179644852</v>
      </c>
      <c r="Y56" s="260">
        <f t="shared" si="27"/>
        <v>-149493.20794512919</v>
      </c>
      <c r="Z56" s="260">
        <f t="shared" si="27"/>
        <v>-153252.9621249492</v>
      </c>
      <c r="AA56" s="260">
        <f t="shared" si="27"/>
        <v>-157107.27412239168</v>
      </c>
      <c r="AB56" s="260">
        <f t="shared" si="27"/>
        <v>-161058.52206656983</v>
      </c>
      <c r="AC56" s="260">
        <f t="shared" si="27"/>
        <v>-165109.14389654406</v>
      </c>
      <c r="AD56" s="260">
        <f t="shared" si="27"/>
        <v>-169261.63886554213</v>
      </c>
      <c r="AE56" s="260">
        <f t="shared" si="27"/>
        <v>-173518.56908301052</v>
      </c>
      <c r="AF56" s="260">
        <f t="shared" si="27"/>
        <v>-177882.56109544821</v>
      </c>
      <c r="AG56" s="260">
        <f t="shared" si="27"/>
        <v>-182356.30750699868</v>
      </c>
      <c r="AH56" s="260">
        <f t="shared" si="27"/>
        <v>-186942.5686407997</v>
      </c>
      <c r="AI56" s="260">
        <f t="shared" si="27"/>
        <v>-191644.17424211581</v>
      </c>
    </row>
    <row r="57" spans="2:35">
      <c r="C57" s="261" t="s">
        <v>244</v>
      </c>
      <c r="E57" s="262">
        <f>+E45+E48+E52+E56</f>
        <v>-2000000</v>
      </c>
      <c r="F57" s="262">
        <f t="shared" ref="F57:AI57" si="28">+F45+F48+F52+F56</f>
        <v>98274.411303061264</v>
      </c>
      <c r="G57" s="262">
        <f t="shared" si="28"/>
        <v>203882.45227520214</v>
      </c>
      <c r="H57" s="262">
        <f t="shared" si="28"/>
        <v>316921.40805504704</v>
      </c>
      <c r="I57" s="262">
        <f t="shared" si="28"/>
        <v>437035.88939354196</v>
      </c>
      <c r="J57" s="262">
        <f t="shared" si="28"/>
        <v>563896.48218725238</v>
      </c>
      <c r="K57" s="262">
        <f t="shared" si="28"/>
        <v>582065.22684332554</v>
      </c>
      <c r="L57" s="262">
        <f t="shared" si="28"/>
        <v>600231.4825731056</v>
      </c>
      <c r="M57" s="262">
        <f t="shared" si="28"/>
        <v>618964.70714421221</v>
      </c>
      <c r="N57" s="262">
        <f t="shared" si="28"/>
        <v>637657.44129996747</v>
      </c>
      <c r="O57" s="262">
        <f t="shared" si="28"/>
        <v>656270.6620115136</v>
      </c>
      <c r="P57" s="262">
        <f t="shared" si="28"/>
        <v>674764.36926699802</v>
      </c>
      <c r="Q57" s="262">
        <f t="shared" si="28"/>
        <v>693097.71717998234</v>
      </c>
      <c r="R57" s="262">
        <f t="shared" si="28"/>
        <v>711229.15346141055</v>
      </c>
      <c r="S57" s="262">
        <f t="shared" si="28"/>
        <v>729834.90811596112</v>
      </c>
      <c r="T57" s="262">
        <f t="shared" si="28"/>
        <v>748190.25605507731</v>
      </c>
      <c r="U57" s="262">
        <f t="shared" si="28"/>
        <v>767007.24099486251</v>
      </c>
      <c r="V57" s="262">
        <f t="shared" si="28"/>
        <v>786297.47310588334</v>
      </c>
      <c r="W57" s="262">
        <f t="shared" si="28"/>
        <v>806072.85455449624</v>
      </c>
      <c r="X57" s="262">
        <f t="shared" si="28"/>
        <v>826345.58684654161</v>
      </c>
      <c r="Y57" s="262">
        <f t="shared" si="28"/>
        <v>847128.17835573223</v>
      </c>
      <c r="Z57" s="262">
        <f t="shared" si="28"/>
        <v>868433.45204137894</v>
      </c>
      <c r="AA57" s="262">
        <f t="shared" si="28"/>
        <v>890274.55336021958</v>
      </c>
      <c r="AB57" s="262">
        <f t="shared" si="28"/>
        <v>912664.95837722905</v>
      </c>
      <c r="AC57" s="262">
        <f t="shared" si="28"/>
        <v>935618.48208041629</v>
      </c>
      <c r="AD57" s="262">
        <f t="shared" si="28"/>
        <v>959149.28690473875</v>
      </c>
      <c r="AE57" s="262">
        <f t="shared" si="28"/>
        <v>983271.89147039293</v>
      </c>
      <c r="AF57" s="262">
        <f t="shared" si="28"/>
        <v>1008001.1795408733</v>
      </c>
      <c r="AG57" s="262">
        <f t="shared" si="28"/>
        <v>1033352.409206326</v>
      </c>
      <c r="AH57" s="262">
        <f t="shared" si="28"/>
        <v>1059341.222297865</v>
      </c>
      <c r="AI57" s="262">
        <f t="shared" si="28"/>
        <v>1085983.6540386563</v>
      </c>
    </row>
    <row r="59" spans="2:35">
      <c r="C59" s="263" t="s">
        <v>245</v>
      </c>
      <c r="D59" s="263"/>
      <c r="E59" s="264">
        <f>+E57</f>
        <v>-2000000</v>
      </c>
      <c r="F59" s="264">
        <f>+E59+F57</f>
        <v>-1901725.5886969387</v>
      </c>
      <c r="G59" s="264">
        <f t="shared" ref="G59:AI59" si="29">+F59+G57</f>
        <v>-1697843.1364217366</v>
      </c>
      <c r="H59" s="264">
        <f t="shared" si="29"/>
        <v>-1380921.7283666895</v>
      </c>
      <c r="I59" s="264">
        <f t="shared" si="29"/>
        <v>-943885.83897314756</v>
      </c>
      <c r="J59" s="264">
        <f t="shared" si="29"/>
        <v>-379989.35678589519</v>
      </c>
      <c r="K59" s="264">
        <f t="shared" si="29"/>
        <v>202075.87005743035</v>
      </c>
      <c r="L59" s="264">
        <f t="shared" si="29"/>
        <v>802307.35263053596</v>
      </c>
      <c r="M59" s="264">
        <f t="shared" si="29"/>
        <v>1421272.059774748</v>
      </c>
      <c r="N59" s="264">
        <f t="shared" si="29"/>
        <v>2058929.5010747155</v>
      </c>
      <c r="O59" s="264">
        <f t="shared" si="29"/>
        <v>2715200.163086229</v>
      </c>
      <c r="P59" s="264">
        <f t="shared" si="29"/>
        <v>3389964.532353227</v>
      </c>
      <c r="Q59" s="264">
        <f t="shared" si="29"/>
        <v>4083062.2495332095</v>
      </c>
      <c r="R59" s="264">
        <f t="shared" si="29"/>
        <v>4794291.4029946197</v>
      </c>
      <c r="S59" s="264">
        <f t="shared" si="29"/>
        <v>5524126.3111105803</v>
      </c>
      <c r="T59" s="264">
        <f t="shared" si="29"/>
        <v>6272316.5671656579</v>
      </c>
      <c r="U59" s="264">
        <f t="shared" si="29"/>
        <v>7039323.8081605202</v>
      </c>
      <c r="V59" s="264">
        <f t="shared" si="29"/>
        <v>7825621.2812664034</v>
      </c>
      <c r="W59" s="264">
        <f t="shared" si="29"/>
        <v>8631694.1358208992</v>
      </c>
      <c r="X59" s="264">
        <f t="shared" si="29"/>
        <v>9458039.7226674408</v>
      </c>
      <c r="Y59" s="264">
        <f t="shared" si="29"/>
        <v>10305167.901023174</v>
      </c>
      <c r="Z59" s="264">
        <f t="shared" si="29"/>
        <v>11173601.353064552</v>
      </c>
      <c r="AA59" s="264">
        <f t="shared" si="29"/>
        <v>12063875.906424772</v>
      </c>
      <c r="AB59" s="264">
        <f t="shared" si="29"/>
        <v>12976540.864802001</v>
      </c>
      <c r="AC59" s="264">
        <f t="shared" si="29"/>
        <v>13912159.346882418</v>
      </c>
      <c r="AD59" s="264">
        <f t="shared" si="29"/>
        <v>14871308.633787157</v>
      </c>
      <c r="AE59" s="264">
        <f t="shared" si="29"/>
        <v>15854580.52525755</v>
      </c>
      <c r="AF59" s="264">
        <f t="shared" si="29"/>
        <v>16862581.704798423</v>
      </c>
      <c r="AG59" s="264">
        <f t="shared" si="29"/>
        <v>17895934.11400475</v>
      </c>
      <c r="AH59" s="264">
        <f t="shared" si="29"/>
        <v>18955275.336302616</v>
      </c>
      <c r="AI59" s="264">
        <f t="shared" si="29"/>
        <v>20041258.990341272</v>
      </c>
    </row>
    <row r="60" spans="2:35">
      <c r="E60" s="265" t="str">
        <f>+IF(E59&gt;0,"+","-")</f>
        <v>-</v>
      </c>
      <c r="F60" s="265" t="str">
        <f t="shared" ref="F60:AI60" si="30">+IF(F59&gt;0,"+","-")</f>
        <v>-</v>
      </c>
      <c r="G60" s="265" t="str">
        <f t="shared" si="30"/>
        <v>-</v>
      </c>
      <c r="H60" s="265" t="str">
        <f t="shared" si="30"/>
        <v>-</v>
      </c>
      <c r="I60" s="265" t="str">
        <f t="shared" si="30"/>
        <v>-</v>
      </c>
      <c r="J60" s="265" t="str">
        <f t="shared" si="30"/>
        <v>-</v>
      </c>
      <c r="K60" s="265" t="str">
        <f t="shared" si="30"/>
        <v>+</v>
      </c>
      <c r="L60" s="265" t="str">
        <f t="shared" si="30"/>
        <v>+</v>
      </c>
      <c r="M60" s="265" t="str">
        <f t="shared" si="30"/>
        <v>+</v>
      </c>
      <c r="N60" s="265" t="str">
        <f t="shared" si="30"/>
        <v>+</v>
      </c>
      <c r="O60" s="265" t="str">
        <f t="shared" si="30"/>
        <v>+</v>
      </c>
      <c r="P60" s="265" t="str">
        <f t="shared" si="30"/>
        <v>+</v>
      </c>
      <c r="Q60" s="265" t="str">
        <f t="shared" si="30"/>
        <v>+</v>
      </c>
      <c r="R60" s="265" t="str">
        <f t="shared" si="30"/>
        <v>+</v>
      </c>
      <c r="S60" s="265" t="str">
        <f t="shared" si="30"/>
        <v>+</v>
      </c>
      <c r="T60" s="265" t="str">
        <f t="shared" si="30"/>
        <v>+</v>
      </c>
      <c r="U60" s="265" t="str">
        <f t="shared" si="30"/>
        <v>+</v>
      </c>
      <c r="V60" s="265" t="str">
        <f t="shared" si="30"/>
        <v>+</v>
      </c>
      <c r="W60" s="265" t="str">
        <f t="shared" si="30"/>
        <v>+</v>
      </c>
      <c r="X60" s="265" t="str">
        <f t="shared" si="30"/>
        <v>+</v>
      </c>
      <c r="Y60" s="265" t="str">
        <f t="shared" si="30"/>
        <v>+</v>
      </c>
      <c r="Z60" s="265" t="str">
        <f t="shared" si="30"/>
        <v>+</v>
      </c>
      <c r="AA60" s="265" t="str">
        <f t="shared" si="30"/>
        <v>+</v>
      </c>
      <c r="AB60" s="265" t="str">
        <f t="shared" si="30"/>
        <v>+</v>
      </c>
      <c r="AC60" s="265" t="str">
        <f t="shared" si="30"/>
        <v>+</v>
      </c>
      <c r="AD60" s="265" t="str">
        <f t="shared" si="30"/>
        <v>+</v>
      </c>
      <c r="AE60" s="265" t="str">
        <f t="shared" si="30"/>
        <v>+</v>
      </c>
      <c r="AF60" s="265" t="str">
        <f t="shared" si="30"/>
        <v>+</v>
      </c>
      <c r="AG60" s="265" t="str">
        <f t="shared" si="30"/>
        <v>+</v>
      </c>
      <c r="AH60" s="265" t="str">
        <f t="shared" si="30"/>
        <v>+</v>
      </c>
      <c r="AI60" s="265" t="str">
        <f t="shared" si="30"/>
        <v>+</v>
      </c>
    </row>
    <row r="61" spans="2:35">
      <c r="E61" s="266">
        <f>+E44</f>
        <v>0</v>
      </c>
      <c r="F61" s="266">
        <f t="shared" ref="F61:AI61" si="31">+F44</f>
        <v>1</v>
      </c>
      <c r="G61" s="266">
        <f t="shared" si="31"/>
        <v>2</v>
      </c>
      <c r="H61" s="266">
        <f t="shared" si="31"/>
        <v>3</v>
      </c>
      <c r="I61" s="266">
        <f t="shared" si="31"/>
        <v>4</v>
      </c>
      <c r="J61" s="266">
        <f t="shared" si="31"/>
        <v>5</v>
      </c>
      <c r="K61" s="266">
        <f t="shared" si="31"/>
        <v>6</v>
      </c>
      <c r="L61" s="266">
        <f t="shared" si="31"/>
        <v>7</v>
      </c>
      <c r="M61" s="266">
        <f t="shared" si="31"/>
        <v>8</v>
      </c>
      <c r="N61" s="266">
        <f t="shared" si="31"/>
        <v>9</v>
      </c>
      <c r="O61" s="266">
        <f t="shared" si="31"/>
        <v>10</v>
      </c>
      <c r="P61" s="266">
        <f t="shared" si="31"/>
        <v>11</v>
      </c>
      <c r="Q61" s="266">
        <f t="shared" si="31"/>
        <v>12</v>
      </c>
      <c r="R61" s="266">
        <f t="shared" si="31"/>
        <v>13</v>
      </c>
      <c r="S61" s="266">
        <f t="shared" si="31"/>
        <v>14</v>
      </c>
      <c r="T61" s="266">
        <f t="shared" si="31"/>
        <v>15</v>
      </c>
      <c r="U61" s="266">
        <f t="shared" si="31"/>
        <v>16</v>
      </c>
      <c r="V61" s="266">
        <f t="shared" si="31"/>
        <v>17</v>
      </c>
      <c r="W61" s="266">
        <f t="shared" si="31"/>
        <v>18</v>
      </c>
      <c r="X61" s="266">
        <f t="shared" si="31"/>
        <v>19</v>
      </c>
      <c r="Y61" s="266">
        <f t="shared" si="31"/>
        <v>20</v>
      </c>
      <c r="Z61" s="266">
        <f t="shared" si="31"/>
        <v>21</v>
      </c>
      <c r="AA61" s="266">
        <f t="shared" si="31"/>
        <v>22</v>
      </c>
      <c r="AB61" s="266">
        <f t="shared" si="31"/>
        <v>23</v>
      </c>
      <c r="AC61" s="266">
        <f t="shared" si="31"/>
        <v>24</v>
      </c>
      <c r="AD61" s="266">
        <f t="shared" si="31"/>
        <v>25</v>
      </c>
      <c r="AE61" s="266">
        <f t="shared" si="31"/>
        <v>26</v>
      </c>
      <c r="AF61" s="266">
        <f t="shared" si="31"/>
        <v>27</v>
      </c>
      <c r="AG61" s="266">
        <f t="shared" si="31"/>
        <v>28</v>
      </c>
      <c r="AH61" s="266">
        <f t="shared" si="31"/>
        <v>29</v>
      </c>
      <c r="AI61" s="266">
        <f t="shared" si="31"/>
        <v>30</v>
      </c>
    </row>
    <row r="62" spans="2:35">
      <c r="E62" s="264">
        <f>+E59</f>
        <v>-2000000</v>
      </c>
      <c r="F62" s="264">
        <f t="shared" ref="F62:AI62" si="32">+F59</f>
        <v>-1901725.5886969387</v>
      </c>
      <c r="G62" s="264">
        <f t="shared" si="32"/>
        <v>-1697843.1364217366</v>
      </c>
      <c r="H62" s="264">
        <f t="shared" si="32"/>
        <v>-1380921.7283666895</v>
      </c>
      <c r="I62" s="264">
        <f t="shared" si="32"/>
        <v>-943885.83897314756</v>
      </c>
      <c r="J62" s="264">
        <f t="shared" si="32"/>
        <v>-379989.35678589519</v>
      </c>
      <c r="K62" s="264">
        <f t="shared" si="32"/>
        <v>202075.87005743035</v>
      </c>
      <c r="L62" s="264">
        <f t="shared" si="32"/>
        <v>802307.35263053596</v>
      </c>
      <c r="M62" s="264">
        <f t="shared" si="32"/>
        <v>1421272.059774748</v>
      </c>
      <c r="N62" s="264">
        <f t="shared" si="32"/>
        <v>2058929.5010747155</v>
      </c>
      <c r="O62" s="264">
        <f t="shared" si="32"/>
        <v>2715200.163086229</v>
      </c>
      <c r="P62" s="264">
        <f t="shared" si="32"/>
        <v>3389964.532353227</v>
      </c>
      <c r="Q62" s="264">
        <f t="shared" si="32"/>
        <v>4083062.2495332095</v>
      </c>
      <c r="R62" s="264">
        <f t="shared" si="32"/>
        <v>4794291.4029946197</v>
      </c>
      <c r="S62" s="264">
        <f t="shared" si="32"/>
        <v>5524126.3111105803</v>
      </c>
      <c r="T62" s="264">
        <f t="shared" si="32"/>
        <v>6272316.5671656579</v>
      </c>
      <c r="U62" s="264">
        <f t="shared" si="32"/>
        <v>7039323.8081605202</v>
      </c>
      <c r="V62" s="264">
        <f t="shared" si="32"/>
        <v>7825621.2812664034</v>
      </c>
      <c r="W62" s="264">
        <f t="shared" si="32"/>
        <v>8631694.1358208992</v>
      </c>
      <c r="X62" s="264">
        <f t="shared" si="32"/>
        <v>9458039.7226674408</v>
      </c>
      <c r="Y62" s="264">
        <f t="shared" si="32"/>
        <v>10305167.901023174</v>
      </c>
      <c r="Z62" s="264">
        <f t="shared" si="32"/>
        <v>11173601.353064552</v>
      </c>
      <c r="AA62" s="264">
        <f t="shared" si="32"/>
        <v>12063875.906424772</v>
      </c>
      <c r="AB62" s="264">
        <f t="shared" si="32"/>
        <v>12976540.864802001</v>
      </c>
      <c r="AC62" s="264">
        <f t="shared" si="32"/>
        <v>13912159.346882418</v>
      </c>
      <c r="AD62" s="264">
        <f t="shared" si="32"/>
        <v>14871308.633787157</v>
      </c>
      <c r="AE62" s="264">
        <f t="shared" si="32"/>
        <v>15854580.52525755</v>
      </c>
      <c r="AF62" s="264">
        <f t="shared" si="32"/>
        <v>16862581.704798423</v>
      </c>
      <c r="AG62" s="264">
        <f t="shared" si="32"/>
        <v>17895934.11400475</v>
      </c>
      <c r="AH62" s="264">
        <f t="shared" si="32"/>
        <v>18955275.336302616</v>
      </c>
      <c r="AI62" s="264">
        <f t="shared" si="32"/>
        <v>20041258.990341272</v>
      </c>
    </row>
    <row r="65" spans="2:35" ht="15.75">
      <c r="C65" s="67" t="s">
        <v>246</v>
      </c>
    </row>
    <row r="67" spans="2:35">
      <c r="D67" s="8"/>
      <c r="E67" s="2">
        <v>0</v>
      </c>
      <c r="F67" s="2">
        <v>1</v>
      </c>
      <c r="G67" s="2">
        <v>2</v>
      </c>
      <c r="H67" s="2">
        <v>3</v>
      </c>
      <c r="I67" s="2">
        <v>4</v>
      </c>
      <c r="J67" s="2">
        <v>5</v>
      </c>
      <c r="K67" s="2">
        <v>6</v>
      </c>
      <c r="L67" s="2">
        <v>7</v>
      </c>
      <c r="M67" s="2">
        <v>8</v>
      </c>
      <c r="N67" s="2">
        <v>9</v>
      </c>
      <c r="O67" s="2">
        <v>10</v>
      </c>
      <c r="P67" s="2">
        <v>11</v>
      </c>
      <c r="Q67" s="2">
        <v>12</v>
      </c>
      <c r="R67" s="2">
        <v>13</v>
      </c>
      <c r="S67" s="2">
        <v>14</v>
      </c>
      <c r="T67" s="2">
        <v>15</v>
      </c>
      <c r="U67" s="2">
        <v>16</v>
      </c>
      <c r="V67" s="2">
        <v>17</v>
      </c>
      <c r="W67" s="2">
        <v>18</v>
      </c>
      <c r="X67" s="2">
        <v>19</v>
      </c>
      <c r="Y67" s="2">
        <v>20</v>
      </c>
      <c r="Z67" s="2">
        <v>21</v>
      </c>
      <c r="AA67" s="2">
        <v>22</v>
      </c>
      <c r="AB67" s="2">
        <v>23</v>
      </c>
      <c r="AC67" s="2">
        <v>24</v>
      </c>
      <c r="AD67" s="2">
        <v>25</v>
      </c>
      <c r="AE67" s="2">
        <v>26</v>
      </c>
      <c r="AF67" s="2">
        <v>27</v>
      </c>
      <c r="AG67" s="2">
        <v>28</v>
      </c>
      <c r="AH67" s="2">
        <v>29</v>
      </c>
      <c r="AI67" s="2">
        <v>30</v>
      </c>
    </row>
    <row r="68" spans="2:35">
      <c r="C68" s="214" t="s">
        <v>231</v>
      </c>
      <c r="E68" s="221">
        <f>+'Ingresos de Operación'!E107</f>
        <v>0</v>
      </c>
      <c r="F68" s="221">
        <f>+'Ingresos de Operación'!F107</f>
        <v>462467.8178967589</v>
      </c>
      <c r="G68" s="221">
        <f>+'Ingresos de Operación'!G107</f>
        <v>959446.83423624549</v>
      </c>
      <c r="H68" s="221">
        <f>+'Ingresos de Operación'!H107</f>
        <v>1491394.8614355156</v>
      </c>
      <c r="I68" s="221">
        <f>+'Ingresos de Operación'!I107</f>
        <v>2056639.4794990213</v>
      </c>
      <c r="J68" s="221">
        <f>+'Ingresos de Operación'!J107</f>
        <v>2653630.5044105998</v>
      </c>
      <c r="K68" s="221">
        <f>+'Ingresos de Operación'!K107</f>
        <v>2739130.4792627092</v>
      </c>
      <c r="L68" s="221">
        <f>+'Ingresos de Operación'!L107</f>
        <v>2824618.7415204979</v>
      </c>
      <c r="M68" s="221">
        <f>+'Ingresos de Operación'!M107</f>
        <v>2912775.092443353</v>
      </c>
      <c r="N68" s="221">
        <f>+'Ingresos de Operación'!N107</f>
        <v>3000740.9002351421</v>
      </c>
      <c r="O68" s="221">
        <f>+'Ingresos de Operación'!O107</f>
        <v>3088332.527113006</v>
      </c>
      <c r="P68" s="221">
        <f>+'Ingresos de Operación'!P107</f>
        <v>3175361.7377270507</v>
      </c>
      <c r="Q68" s="221">
        <f>+'Ingresos de Operación'!Q107</f>
        <v>3261636.3161410941</v>
      </c>
      <c r="R68" s="221">
        <f>+'Ingresos de Operación'!R107</f>
        <v>3346960.7221713448</v>
      </c>
      <c r="S68" s="221">
        <f>+'Ingresos de Operación'!S107</f>
        <v>3434517.2146633472</v>
      </c>
      <c r="T68" s="221">
        <f>+'Ingresos de Operación'!T107</f>
        <v>3520895.3226121296</v>
      </c>
      <c r="U68" s="221">
        <f>+'Ingresos de Operación'!U107</f>
        <v>3609445.8399758246</v>
      </c>
      <c r="V68" s="221">
        <f>+'Ingresos de Operación'!V107</f>
        <v>3700223.402851216</v>
      </c>
      <c r="W68" s="221">
        <f>+'Ingresos de Operación'!W107</f>
        <v>3793284.0214329236</v>
      </c>
      <c r="X68" s="221">
        <f>+'Ingresos de Operación'!X107</f>
        <v>3888685.1145719616</v>
      </c>
      <c r="Y68" s="221">
        <f>+'Ingresos de Operación'!Y107</f>
        <v>3986485.5452034459</v>
      </c>
      <c r="Z68" s="221">
        <f>+'Ingresos de Operación'!Z107</f>
        <v>4086745.6566653126</v>
      </c>
      <c r="AA68" s="221">
        <f>+'Ingresos de Operación'!AA107</f>
        <v>4189527.3099304452</v>
      </c>
      <c r="AB68" s="221">
        <f>+'Ingresos de Operación'!AB107</f>
        <v>4294893.9217751948</v>
      </c>
      <c r="AC68" s="221">
        <f>+'Ingresos de Operación'!AC107</f>
        <v>4402910.5039078416</v>
      </c>
      <c r="AD68" s="221">
        <f>+'Ingresos de Operación'!AD107</f>
        <v>4513643.7030811235</v>
      </c>
      <c r="AE68" s="221">
        <f>+'Ingresos de Operación'!AE107</f>
        <v>4627161.8422136139</v>
      </c>
      <c r="AF68" s="221">
        <f>+'Ingresos de Operación'!AF107</f>
        <v>4743534.9625452859</v>
      </c>
      <c r="AG68" s="221">
        <f>+'Ingresos de Operación'!AG107</f>
        <v>4862834.8668532996</v>
      </c>
      <c r="AH68" s="221">
        <f>+'Ingresos de Operación'!AH107</f>
        <v>4985135.1637546606</v>
      </c>
      <c r="AI68" s="221">
        <f>+'Ingresos de Operación'!AI107</f>
        <v>5110511.3131230893</v>
      </c>
    </row>
    <row r="69" spans="2:35">
      <c r="C69" s="218" t="s">
        <v>227</v>
      </c>
      <c r="D69" s="8"/>
      <c r="E69" s="223">
        <f>+'Ingresos de Operación'!E108</f>
        <v>0</v>
      </c>
      <c r="F69" s="223">
        <f>+'Ingresos de Operación'!F108</f>
        <v>462467.8178967589</v>
      </c>
      <c r="G69" s="223">
        <f>+'Ingresos de Operación'!G108</f>
        <v>959446.83423624549</v>
      </c>
      <c r="H69" s="223">
        <f>+'Ingresos de Operación'!H108</f>
        <v>1491394.8614355156</v>
      </c>
      <c r="I69" s="223">
        <f>+'Ingresos de Operación'!I108</f>
        <v>2056639.4794990213</v>
      </c>
      <c r="J69" s="223">
        <f>+'Ingresos de Operación'!J108</f>
        <v>2653630.5044105998</v>
      </c>
      <c r="K69" s="223">
        <f>+'Ingresos de Operación'!K108</f>
        <v>2739130.4792627092</v>
      </c>
      <c r="L69" s="223">
        <f>+'Ingresos de Operación'!L108</f>
        <v>2824618.7415204979</v>
      </c>
      <c r="M69" s="223">
        <f>+'Ingresos de Operación'!M108</f>
        <v>2912775.092443353</v>
      </c>
      <c r="N69" s="223">
        <f>+'Ingresos de Operación'!N108</f>
        <v>3000740.9002351421</v>
      </c>
      <c r="O69" s="223">
        <f>+'Ingresos de Operación'!O108</f>
        <v>3088332.527113006</v>
      </c>
      <c r="P69" s="223">
        <f>+'Ingresos de Operación'!P108</f>
        <v>3175361.7377270507</v>
      </c>
      <c r="Q69" s="223">
        <f>+'Ingresos de Operación'!Q108</f>
        <v>3261636.3161410941</v>
      </c>
      <c r="R69" s="223">
        <f>+'Ingresos de Operación'!R108</f>
        <v>3346960.7221713448</v>
      </c>
      <c r="S69" s="223">
        <f>+'Ingresos de Operación'!S108</f>
        <v>3434517.2146633472</v>
      </c>
      <c r="T69" s="223">
        <f>+'Ingresos de Operación'!T108</f>
        <v>3520895.3226121296</v>
      </c>
      <c r="U69" s="223">
        <f>+'Ingresos de Operación'!U108</f>
        <v>3609445.8399758246</v>
      </c>
      <c r="V69" s="223">
        <f>+'Ingresos de Operación'!V108</f>
        <v>3700223.402851216</v>
      </c>
      <c r="W69" s="223">
        <f>+'Ingresos de Operación'!W108</f>
        <v>3793284.0214329236</v>
      </c>
      <c r="X69" s="223">
        <f>+'Ingresos de Operación'!X108</f>
        <v>3888685.1145719616</v>
      </c>
      <c r="Y69" s="223">
        <f>+'Ingresos de Operación'!Y108</f>
        <v>3986485.5452034459</v>
      </c>
      <c r="Z69" s="223">
        <f>+'Ingresos de Operación'!Z108</f>
        <v>4086745.6566653126</v>
      </c>
      <c r="AA69" s="223">
        <f>+'Ingresos de Operación'!AA108</f>
        <v>4189527.3099304452</v>
      </c>
      <c r="AB69" s="223">
        <f>+'Ingresos de Operación'!AB108</f>
        <v>4294893.9217751948</v>
      </c>
      <c r="AC69" s="223">
        <f>+'Ingresos de Operación'!AC108</f>
        <v>4402910.5039078416</v>
      </c>
      <c r="AD69" s="223">
        <f>+'Ingresos de Operación'!AD108</f>
        <v>4513643.7030811235</v>
      </c>
      <c r="AE69" s="223">
        <f>+'Ingresos de Operación'!AE108</f>
        <v>4627161.8422136139</v>
      </c>
      <c r="AF69" s="223">
        <f>+'Ingresos de Operación'!AF108</f>
        <v>4743534.9625452859</v>
      </c>
      <c r="AG69" s="223">
        <f>+'Ingresos de Operación'!AG108</f>
        <v>4862834.8668532996</v>
      </c>
      <c r="AH69" s="223">
        <f>+'Ingresos de Operación'!AH108</f>
        <v>4985135.1637546606</v>
      </c>
      <c r="AI69" s="223">
        <f>+'Ingresos de Operación'!AI108</f>
        <v>5110511.3131230893</v>
      </c>
    </row>
    <row r="70" spans="2:35">
      <c r="C70" s="214" t="s">
        <v>223</v>
      </c>
      <c r="E70" s="221">
        <f>-'Costes de Operación'!E132</f>
        <v>0</v>
      </c>
      <c r="F70" s="221">
        <f>-'Costes de Operación'!F132</f>
        <v>-184987.12715870357</v>
      </c>
      <c r="G70" s="221">
        <f>-'Costes de Operación'!G132</f>
        <v>-383778.73369449814</v>
      </c>
      <c r="H70" s="221">
        <f>-'Costes de Operación'!H132</f>
        <v>-596557.94457420614</v>
      </c>
      <c r="I70" s="221">
        <f>-'Costes de Operación'!I132</f>
        <v>-822655.79179960839</v>
      </c>
      <c r="J70" s="221">
        <f>-'Costes de Operación'!J132</f>
        <v>-1061452.2017642397</v>
      </c>
      <c r="K70" s="221">
        <f>-'Costes de Operación'!K132</f>
        <v>-1095652.1917050832</v>
      </c>
      <c r="L70" s="221">
        <f>-'Costes de Operación'!L132</f>
        <v>-1129847.4966081989</v>
      </c>
      <c r="M70" s="221">
        <f>-'Costes de Operación'!M132</f>
        <v>-1165110.0369773407</v>
      </c>
      <c r="N70" s="221">
        <f>-'Costes de Operación'!N132</f>
        <v>-1200296.3600940565</v>
      </c>
      <c r="O70" s="221">
        <f>-'Costes de Operación'!O132</f>
        <v>-1235333.010845202</v>
      </c>
      <c r="P70" s="221">
        <f>-'Costes de Operación'!P132</f>
        <v>-1270144.6950908198</v>
      </c>
      <c r="Q70" s="221">
        <f>-'Costes de Operación'!Q132</f>
        <v>-1304654.5264564371</v>
      </c>
      <c r="R70" s="221">
        <f>-'Costes de Operación'!R132</f>
        <v>-1338784.2888685374</v>
      </c>
      <c r="S70" s="221">
        <f>-'Costes de Operación'!S132</f>
        <v>-1373806.8858653381</v>
      </c>
      <c r="T70" s="221">
        <f>-'Costes de Operación'!T132</f>
        <v>-1408358.1290448513</v>
      </c>
      <c r="U70" s="221">
        <f>-'Costes de Operación'!U132</f>
        <v>-1443778.335990329</v>
      </c>
      <c r="V70" s="221">
        <f>-'Costes de Operación'!V132</f>
        <v>-1480089.3611404859</v>
      </c>
      <c r="W70" s="221">
        <f>-'Costes de Operación'!W132</f>
        <v>-1517313.608573169</v>
      </c>
      <c r="X70" s="221">
        <f>-'Costes de Operación'!X132</f>
        <v>-1555474.0458287841</v>
      </c>
      <c r="Y70" s="221">
        <f>-'Costes de Operación'!Y132</f>
        <v>-1594594.2180813781</v>
      </c>
      <c r="Z70" s="221">
        <f>-'Costes de Operación'!Z132</f>
        <v>-1634698.2626661249</v>
      </c>
      <c r="AA70" s="221">
        <f>-'Costes de Operación'!AA132</f>
        <v>-1675810.9239721778</v>
      </c>
      <c r="AB70" s="221">
        <f>-'Costes de Operación'!AB132</f>
        <v>-1717957.568710078</v>
      </c>
      <c r="AC70" s="221">
        <f>-'Costes de Operación'!AC132</f>
        <v>-1761164.2015631364</v>
      </c>
      <c r="AD70" s="221">
        <f>-'Costes de Operación'!AD132</f>
        <v>-1805457.4812324494</v>
      </c>
      <c r="AE70" s="221">
        <f>-'Costes de Operación'!AE132</f>
        <v>-1850864.7368854452</v>
      </c>
      <c r="AF70" s="221">
        <f>-'Costes de Operación'!AF132</f>
        <v>-1897413.9850181141</v>
      </c>
      <c r="AG70" s="221">
        <f>-'Costes de Operación'!AG132</f>
        <v>-1945133.9467413197</v>
      </c>
      <c r="AH70" s="221">
        <f>-'Costes de Operación'!AH132</f>
        <v>-1994054.0655018636</v>
      </c>
      <c r="AI70" s="221">
        <f>-'Costes de Operación'!AI132</f>
        <v>-2044204.5252492353</v>
      </c>
    </row>
    <row r="71" spans="2:35">
      <c r="C71" s="210" t="s">
        <v>198</v>
      </c>
      <c r="D71" s="216"/>
      <c r="E71" s="222">
        <f>-'Costes de Operación'!E133</f>
        <v>0</v>
      </c>
      <c r="F71" s="222">
        <f>-'Costes de Operación'!F133</f>
        <v>-110992.27629522214</v>
      </c>
      <c r="G71" s="222">
        <f>-'Costes de Operación'!G133</f>
        <v>-230267.24021669888</v>
      </c>
      <c r="H71" s="222">
        <f>-'Costes de Operación'!H133</f>
        <v>-357934.76674452366</v>
      </c>
      <c r="I71" s="222">
        <f>-'Costes de Operación'!I133</f>
        <v>-493593.47507976502</v>
      </c>
      <c r="J71" s="222">
        <f>-'Costes de Operación'!J133</f>
        <v>-636871.32105854375</v>
      </c>
      <c r="K71" s="222">
        <f>-'Costes de Operación'!K133</f>
        <v>-657391.31502304995</v>
      </c>
      <c r="L71" s="222">
        <f>-'Costes de Operación'!L133</f>
        <v>-677908.49796491931</v>
      </c>
      <c r="M71" s="222">
        <f>-'Costes de Operación'!M133</f>
        <v>-699066.02218640444</v>
      </c>
      <c r="N71" s="222">
        <f>-'Costes de Operación'!N133</f>
        <v>-720177.81605643383</v>
      </c>
      <c r="O71" s="222">
        <f>-'Costes de Operación'!O133</f>
        <v>-741199.80650712119</v>
      </c>
      <c r="P71" s="222">
        <f>-'Costes de Operación'!P133</f>
        <v>-762086.81705449184</v>
      </c>
      <c r="Q71" s="222">
        <f>-'Costes de Operación'!Q133</f>
        <v>-782792.71587386227</v>
      </c>
      <c r="R71" s="222">
        <f>-'Costes de Operación'!R133</f>
        <v>-803270.57332112244</v>
      </c>
      <c r="S71" s="222">
        <f>-'Costes de Operación'!S133</f>
        <v>-824284.13151920284</v>
      </c>
      <c r="T71" s="222">
        <f>-'Costes de Operación'!T133</f>
        <v>-845014.8774269108</v>
      </c>
      <c r="U71" s="222">
        <f>-'Costes de Operación'!U133</f>
        <v>-866267.00159419735</v>
      </c>
      <c r="V71" s="222">
        <f>-'Costes de Operación'!V133</f>
        <v>-888053.61668429151</v>
      </c>
      <c r="W71" s="222">
        <f>-'Costes de Operación'!W133</f>
        <v>-910388.16514390137</v>
      </c>
      <c r="X71" s="222">
        <f>-'Costes de Operación'!X133</f>
        <v>-933284.4274972704</v>
      </c>
      <c r="Y71" s="222">
        <f>-'Costes de Operación'!Y133</f>
        <v>-956756.53084882686</v>
      </c>
      <c r="Z71" s="222">
        <f>-'Costes de Operación'!Z133</f>
        <v>-980818.95759967482</v>
      </c>
      <c r="AA71" s="222">
        <f>-'Costes de Operación'!AA133</f>
        <v>-1005486.5543833066</v>
      </c>
      <c r="AB71" s="222">
        <f>-'Costes de Operación'!AB133</f>
        <v>-1030774.5412260467</v>
      </c>
      <c r="AC71" s="222">
        <f>-'Costes de Operación'!AC133</f>
        <v>-1056698.5209378819</v>
      </c>
      <c r="AD71" s="222">
        <f>-'Costes de Operación'!AD133</f>
        <v>-1083274.4887394696</v>
      </c>
      <c r="AE71" s="222">
        <f>-'Costes de Operación'!AE133</f>
        <v>-1110518.8421312671</v>
      </c>
      <c r="AF71" s="222">
        <f>-'Costes de Operación'!AF133</f>
        <v>-1138448.3910108684</v>
      </c>
      <c r="AG71" s="222">
        <f>-'Costes de Operación'!AG133</f>
        <v>-1167080.3680447917</v>
      </c>
      <c r="AH71" s="222">
        <f>-'Costes de Operación'!AH133</f>
        <v>-1196432.439301118</v>
      </c>
      <c r="AI71" s="222">
        <f>-'Costes de Operación'!AI133</f>
        <v>-1226522.7151495412</v>
      </c>
    </row>
    <row r="72" spans="2:35">
      <c r="C72" s="210" t="s">
        <v>199</v>
      </c>
      <c r="D72" s="216"/>
      <c r="E72" s="222">
        <f>-'Costes de Operación'!E134</f>
        <v>0</v>
      </c>
      <c r="F72" s="222">
        <f>-'Costes de Operación'!F134</f>
        <v>-27748.069073805535</v>
      </c>
      <c r="G72" s="222">
        <f>-'Costes de Operación'!G134</f>
        <v>-57566.810054174719</v>
      </c>
      <c r="H72" s="222">
        <f>-'Costes de Operación'!H134</f>
        <v>-89483.691686130915</v>
      </c>
      <c r="I72" s="222">
        <f>-'Costes de Operación'!I134</f>
        <v>-123398.36876994125</v>
      </c>
      <c r="J72" s="222">
        <f>-'Costes de Operación'!J134</f>
        <v>-159217.83026463594</v>
      </c>
      <c r="K72" s="222">
        <f>-'Costes de Operación'!K134</f>
        <v>-164347.82875576249</v>
      </c>
      <c r="L72" s="222">
        <f>-'Costes de Operación'!L134</f>
        <v>-169477.12449122983</v>
      </c>
      <c r="M72" s="222">
        <f>-'Costes de Operación'!M134</f>
        <v>-174766.50554660111</v>
      </c>
      <c r="N72" s="222">
        <f>-'Costes de Operación'!N134</f>
        <v>-180044.45401410846</v>
      </c>
      <c r="O72" s="222">
        <f>-'Costes de Operación'!O134</f>
        <v>-185299.9516267803</v>
      </c>
      <c r="P72" s="222">
        <f>-'Costes de Operación'!P134</f>
        <v>-190521.70426362296</v>
      </c>
      <c r="Q72" s="222">
        <f>-'Costes de Operación'!Q134</f>
        <v>-195698.17896846557</v>
      </c>
      <c r="R72" s="222">
        <f>-'Costes de Operación'!R134</f>
        <v>-200817.64333028061</v>
      </c>
      <c r="S72" s="222">
        <f>-'Costes de Operación'!S134</f>
        <v>-206071.03287980071</v>
      </c>
      <c r="T72" s="222">
        <f>-'Costes de Operación'!T134</f>
        <v>-211253.7193567277</v>
      </c>
      <c r="U72" s="222">
        <f>-'Costes de Operación'!U134</f>
        <v>-216566.75039854934</v>
      </c>
      <c r="V72" s="222">
        <f>-'Costes de Operación'!V134</f>
        <v>-222013.40417107288</v>
      </c>
      <c r="W72" s="222">
        <f>-'Costes de Operación'!W134</f>
        <v>-227597.04128597534</v>
      </c>
      <c r="X72" s="222">
        <f>-'Costes de Operación'!X134</f>
        <v>-233321.1068743176</v>
      </c>
      <c r="Y72" s="222">
        <f>-'Costes de Operación'!Y134</f>
        <v>-239189.13271220672</v>
      </c>
      <c r="Z72" s="222">
        <f>-'Costes de Operación'!Z134</f>
        <v>-245204.7393999187</v>
      </c>
      <c r="AA72" s="222">
        <f>-'Costes de Operación'!AA134</f>
        <v>-251371.63859582666</v>
      </c>
      <c r="AB72" s="222">
        <f>-'Costes de Operación'!AB134</f>
        <v>-257693.63530651169</v>
      </c>
      <c r="AC72" s="222">
        <f>-'Costes de Operación'!AC134</f>
        <v>-264174.63023447047</v>
      </c>
      <c r="AD72" s="222">
        <f>-'Costes de Operación'!AD134</f>
        <v>-270818.62218486739</v>
      </c>
      <c r="AE72" s="222">
        <f>-'Costes de Operación'!AE134</f>
        <v>-277629.71053281677</v>
      </c>
      <c r="AF72" s="222">
        <f>-'Costes de Operación'!AF134</f>
        <v>-284612.09775271709</v>
      </c>
      <c r="AG72" s="222">
        <f>-'Costes de Operación'!AG134</f>
        <v>-291770.09201119794</v>
      </c>
      <c r="AH72" s="222">
        <f>-'Costes de Operación'!AH134</f>
        <v>-299108.10982527951</v>
      </c>
      <c r="AI72" s="222">
        <f>-'Costes de Operación'!AI134</f>
        <v>-306630.67878738529</v>
      </c>
    </row>
    <row r="73" spans="2:35">
      <c r="C73" s="257" t="s">
        <v>200</v>
      </c>
      <c r="D73" s="216"/>
      <c r="E73" s="222">
        <f>-'Costes de Operación'!E135</f>
        <v>0</v>
      </c>
      <c r="F73" s="222">
        <f>-'Costes de Operación'!F135</f>
        <v>-46246.781789675893</v>
      </c>
      <c r="G73" s="222">
        <f>-'Costes de Operación'!G135</f>
        <v>-95944.683423624534</v>
      </c>
      <c r="H73" s="222">
        <f>-'Costes de Operación'!H135</f>
        <v>-149139.48614355153</v>
      </c>
      <c r="I73" s="222">
        <f>-'Costes de Operación'!I135</f>
        <v>-205663.9479499021</v>
      </c>
      <c r="J73" s="222">
        <f>-'Costes de Operación'!J135</f>
        <v>-265363.05044105992</v>
      </c>
      <c r="K73" s="222">
        <f>-'Costes de Operación'!K135</f>
        <v>-273913.04792627081</v>
      </c>
      <c r="L73" s="222">
        <f>-'Costes de Operación'!L135</f>
        <v>-282461.87415204971</v>
      </c>
      <c r="M73" s="222">
        <f>-'Costes de Operación'!M135</f>
        <v>-291277.50924433518</v>
      </c>
      <c r="N73" s="222">
        <f>-'Costes de Operación'!N135</f>
        <v>-300074.09002351412</v>
      </c>
      <c r="O73" s="222">
        <f>-'Costes de Operación'!O135</f>
        <v>-308833.25271130051</v>
      </c>
      <c r="P73" s="222">
        <f>-'Costes de Operación'!P135</f>
        <v>-317536.17377270496</v>
      </c>
      <c r="Q73" s="222">
        <f>-'Costes de Operación'!Q135</f>
        <v>-326163.63161410927</v>
      </c>
      <c r="R73" s="222">
        <f>-'Costes de Operación'!R135</f>
        <v>-334696.07221713435</v>
      </c>
      <c r="S73" s="222">
        <f>-'Costes de Operación'!S135</f>
        <v>-343451.72146633454</v>
      </c>
      <c r="T73" s="222">
        <f>-'Costes de Operación'!T135</f>
        <v>-352089.53226121282</v>
      </c>
      <c r="U73" s="222">
        <f>-'Costes de Operación'!U135</f>
        <v>-360944.58399758226</v>
      </c>
      <c r="V73" s="222">
        <f>-'Costes de Operación'!V135</f>
        <v>-370022.34028512146</v>
      </c>
      <c r="W73" s="222">
        <f>-'Costes de Operación'!W135</f>
        <v>-379328.40214329225</v>
      </c>
      <c r="X73" s="222">
        <f>-'Costes de Operación'!X135</f>
        <v>-388868.51145719603</v>
      </c>
      <c r="Y73" s="222">
        <f>-'Costes de Operación'!Y135</f>
        <v>-398648.55452034454</v>
      </c>
      <c r="Z73" s="222">
        <f>-'Costes de Operación'!Z135</f>
        <v>-408674.56566653121</v>
      </c>
      <c r="AA73" s="222">
        <f>-'Costes de Operación'!AA135</f>
        <v>-418952.73099304445</v>
      </c>
      <c r="AB73" s="222">
        <f>-'Costes de Operación'!AB135</f>
        <v>-429489.3921775195</v>
      </c>
      <c r="AC73" s="222">
        <f>-'Costes de Operación'!AC135</f>
        <v>-440291.0503907841</v>
      </c>
      <c r="AD73" s="222">
        <f>-'Costes de Operación'!AD135</f>
        <v>-451364.37030811235</v>
      </c>
      <c r="AE73" s="222">
        <f>-'Costes de Operación'!AE135</f>
        <v>-462716.1842213613</v>
      </c>
      <c r="AF73" s="222">
        <f>-'Costes de Operación'!AF135</f>
        <v>-474353.49625452852</v>
      </c>
      <c r="AG73" s="222">
        <f>-'Costes de Operación'!AG135</f>
        <v>-486283.48668532993</v>
      </c>
      <c r="AH73" s="222">
        <f>-'Costes de Operación'!AH135</f>
        <v>-498513.5163754659</v>
      </c>
      <c r="AI73" s="222">
        <f>-'Costes de Operación'!AI135</f>
        <v>-511051.13131230883</v>
      </c>
    </row>
    <row r="74" spans="2:35">
      <c r="C74" s="181" t="s">
        <v>247</v>
      </c>
      <c r="E74" s="258">
        <f>-'Costes de Inversión'!E107</f>
        <v>-13000000</v>
      </c>
      <c r="F74" s="258">
        <f>-'Costes de Inversión'!F107</f>
        <v>0</v>
      </c>
      <c r="G74" s="258">
        <f>-'Costes de Inversión'!G107</f>
        <v>0</v>
      </c>
      <c r="H74" s="258">
        <f>-'Costes de Inversión'!H107</f>
        <v>0</v>
      </c>
      <c r="I74" s="258">
        <f>-'Costes de Inversión'!I107</f>
        <v>0</v>
      </c>
      <c r="J74" s="258">
        <f>-'Costes de Inversión'!J107</f>
        <v>0</v>
      </c>
      <c r="K74" s="258">
        <f>-'Costes de Inversión'!K107</f>
        <v>0</v>
      </c>
      <c r="L74" s="258">
        <f>-'Costes de Inversión'!L107</f>
        <v>0</v>
      </c>
      <c r="M74" s="258">
        <f>-'Costes de Inversión'!M107</f>
        <v>0</v>
      </c>
      <c r="N74" s="258">
        <f>-'Costes de Inversión'!N107</f>
        <v>0</v>
      </c>
      <c r="O74" s="258">
        <f>-'Costes de Inversión'!O107</f>
        <v>0</v>
      </c>
      <c r="P74" s="258">
        <f>-'Costes de Inversión'!P107</f>
        <v>0</v>
      </c>
      <c r="Q74" s="258">
        <f>-'Costes de Inversión'!Q107</f>
        <v>0</v>
      </c>
      <c r="R74" s="258">
        <f>-'Costes de Inversión'!R107</f>
        <v>0</v>
      </c>
      <c r="S74" s="258">
        <f>-'Costes de Inversión'!S107</f>
        <v>0</v>
      </c>
      <c r="T74" s="258">
        <f>-'Costes de Inversión'!T107</f>
        <v>0</v>
      </c>
      <c r="U74" s="258">
        <f>-'Costes de Inversión'!U107</f>
        <v>0</v>
      </c>
      <c r="V74" s="258">
        <f>-'Costes de Inversión'!V107</f>
        <v>0</v>
      </c>
      <c r="W74" s="258">
        <f>-'Costes de Inversión'!W107</f>
        <v>0</v>
      </c>
      <c r="X74" s="258">
        <f>-'Costes de Inversión'!X107</f>
        <v>0</v>
      </c>
      <c r="Y74" s="258">
        <f>-'Costes de Inversión'!Y107</f>
        <v>0</v>
      </c>
      <c r="Z74" s="258">
        <f>-'Costes de Inversión'!Z107</f>
        <v>0</v>
      </c>
      <c r="AA74" s="258">
        <f>-'Costes de Inversión'!AA107</f>
        <v>0</v>
      </c>
      <c r="AB74" s="258">
        <f>-'Costes de Inversión'!AB107</f>
        <v>0</v>
      </c>
      <c r="AC74" s="258">
        <f>-'Costes de Inversión'!AC107</f>
        <v>0</v>
      </c>
      <c r="AD74" s="258">
        <f>-'Costes de Inversión'!AD107</f>
        <v>0</v>
      </c>
      <c r="AE74" s="258">
        <f>-'Costes de Inversión'!AE107</f>
        <v>0</v>
      </c>
      <c r="AF74" s="258">
        <f>-'Costes de Inversión'!AF107</f>
        <v>0</v>
      </c>
      <c r="AG74" s="258">
        <f>-'Costes de Inversión'!AG107</f>
        <v>0</v>
      </c>
      <c r="AH74" s="258">
        <f>-'Costes de Inversión'!AH107</f>
        <v>0</v>
      </c>
      <c r="AI74" s="258">
        <f>-'Costes de Inversión'!AI107</f>
        <v>0</v>
      </c>
    </row>
    <row r="75" spans="2:35">
      <c r="C75" s="210" t="s">
        <v>198</v>
      </c>
      <c r="D75" s="216"/>
      <c r="E75" s="222">
        <f>-'Costes de Inversión'!E108</f>
        <v>-5200000</v>
      </c>
      <c r="F75" s="222">
        <f>-'Costes de Inversión'!F108</f>
        <v>0</v>
      </c>
      <c r="G75" s="222">
        <f>-'Costes de Inversión'!G108</f>
        <v>0</v>
      </c>
      <c r="H75" s="222">
        <f>-'Costes de Inversión'!H108</f>
        <v>0</v>
      </c>
      <c r="I75" s="222">
        <f>-'Costes de Inversión'!I108</f>
        <v>0</v>
      </c>
      <c r="J75" s="222">
        <f>-'Costes de Inversión'!J108</f>
        <v>0</v>
      </c>
      <c r="K75" s="222">
        <f>-'Costes de Inversión'!K108</f>
        <v>0</v>
      </c>
      <c r="L75" s="222">
        <f>-'Costes de Inversión'!L108</f>
        <v>0</v>
      </c>
      <c r="M75" s="222">
        <f>-'Costes de Inversión'!M108</f>
        <v>0</v>
      </c>
      <c r="N75" s="222">
        <f>-'Costes de Inversión'!N108</f>
        <v>0</v>
      </c>
      <c r="O75" s="222">
        <f>-'Costes de Inversión'!O108</f>
        <v>0</v>
      </c>
      <c r="P75" s="222">
        <f>-'Costes de Inversión'!P108</f>
        <v>0</v>
      </c>
      <c r="Q75" s="222">
        <f>-'Costes de Inversión'!Q108</f>
        <v>0</v>
      </c>
      <c r="R75" s="222">
        <f>-'Costes de Inversión'!R108</f>
        <v>0</v>
      </c>
      <c r="S75" s="222">
        <f>-'Costes de Inversión'!S108</f>
        <v>0</v>
      </c>
      <c r="T75" s="222">
        <f>-'Costes de Inversión'!T108</f>
        <v>0</v>
      </c>
      <c r="U75" s="222">
        <f>-'Costes de Inversión'!U108</f>
        <v>0</v>
      </c>
      <c r="V75" s="222">
        <f>-'Costes de Inversión'!V108</f>
        <v>0</v>
      </c>
      <c r="W75" s="222">
        <f>-'Costes de Inversión'!W108</f>
        <v>0</v>
      </c>
      <c r="X75" s="222">
        <f>-'Costes de Inversión'!X108</f>
        <v>0</v>
      </c>
      <c r="Y75" s="222">
        <f>-'Costes de Inversión'!Y108</f>
        <v>0</v>
      </c>
      <c r="Z75" s="222">
        <f>-'Costes de Inversión'!Z108</f>
        <v>0</v>
      </c>
      <c r="AA75" s="222">
        <f>-'Costes de Inversión'!AA108</f>
        <v>0</v>
      </c>
      <c r="AB75" s="222">
        <f>-'Costes de Inversión'!AB108</f>
        <v>0</v>
      </c>
      <c r="AC75" s="222">
        <f>-'Costes de Inversión'!AC108</f>
        <v>0</v>
      </c>
      <c r="AD75" s="222">
        <f>-'Costes de Inversión'!AD108</f>
        <v>0</v>
      </c>
      <c r="AE75" s="222">
        <f>-'Costes de Inversión'!AE108</f>
        <v>0</v>
      </c>
      <c r="AF75" s="222">
        <f>-'Costes de Inversión'!AF108</f>
        <v>0</v>
      </c>
      <c r="AG75" s="222">
        <f>-'Costes de Inversión'!AG108</f>
        <v>0</v>
      </c>
      <c r="AH75" s="222">
        <f>-'Costes de Inversión'!AH108</f>
        <v>0</v>
      </c>
      <c r="AI75" s="222">
        <f>-'Costes de Inversión'!AI108</f>
        <v>0</v>
      </c>
    </row>
    <row r="76" spans="2:35">
      <c r="C76" s="210" t="s">
        <v>199</v>
      </c>
      <c r="D76" s="216"/>
      <c r="E76" s="222">
        <f>-'Costes de Inversión'!E109</f>
        <v>-1950000</v>
      </c>
      <c r="F76" s="222">
        <f>-'Costes de Inversión'!F109</f>
        <v>0</v>
      </c>
      <c r="G76" s="222">
        <f>-'Costes de Inversión'!G109</f>
        <v>0</v>
      </c>
      <c r="H76" s="222">
        <f>-'Costes de Inversión'!H109</f>
        <v>0</v>
      </c>
      <c r="I76" s="222">
        <f>-'Costes de Inversión'!I109</f>
        <v>0</v>
      </c>
      <c r="J76" s="222">
        <f>-'Costes de Inversión'!J109</f>
        <v>0</v>
      </c>
      <c r="K76" s="222">
        <f>-'Costes de Inversión'!K109</f>
        <v>0</v>
      </c>
      <c r="L76" s="222">
        <f>-'Costes de Inversión'!L109</f>
        <v>0</v>
      </c>
      <c r="M76" s="222">
        <f>-'Costes de Inversión'!M109</f>
        <v>0</v>
      </c>
      <c r="N76" s="222">
        <f>-'Costes de Inversión'!N109</f>
        <v>0</v>
      </c>
      <c r="O76" s="222">
        <f>-'Costes de Inversión'!O109</f>
        <v>0</v>
      </c>
      <c r="P76" s="222">
        <f>-'Costes de Inversión'!P109</f>
        <v>0</v>
      </c>
      <c r="Q76" s="222">
        <f>-'Costes de Inversión'!Q109</f>
        <v>0</v>
      </c>
      <c r="R76" s="222">
        <f>-'Costes de Inversión'!R109</f>
        <v>0</v>
      </c>
      <c r="S76" s="222">
        <f>-'Costes de Inversión'!S109</f>
        <v>0</v>
      </c>
      <c r="T76" s="222">
        <f>-'Costes de Inversión'!T109</f>
        <v>0</v>
      </c>
      <c r="U76" s="222">
        <f>-'Costes de Inversión'!U109</f>
        <v>0</v>
      </c>
      <c r="V76" s="222">
        <f>-'Costes de Inversión'!V109</f>
        <v>0</v>
      </c>
      <c r="W76" s="222">
        <f>-'Costes de Inversión'!W109</f>
        <v>0</v>
      </c>
      <c r="X76" s="222">
        <f>-'Costes de Inversión'!X109</f>
        <v>0</v>
      </c>
      <c r="Y76" s="222">
        <f>-'Costes de Inversión'!Y109</f>
        <v>0</v>
      </c>
      <c r="Z76" s="222">
        <f>-'Costes de Inversión'!Z109</f>
        <v>0</v>
      </c>
      <c r="AA76" s="222">
        <f>-'Costes de Inversión'!AA109</f>
        <v>0</v>
      </c>
      <c r="AB76" s="222">
        <f>-'Costes de Inversión'!AB109</f>
        <v>0</v>
      </c>
      <c r="AC76" s="222">
        <f>-'Costes de Inversión'!AC109</f>
        <v>0</v>
      </c>
      <c r="AD76" s="222">
        <f>-'Costes de Inversión'!AD109</f>
        <v>0</v>
      </c>
      <c r="AE76" s="222">
        <f>-'Costes de Inversión'!AE109</f>
        <v>0</v>
      </c>
      <c r="AF76" s="222">
        <f>-'Costes de Inversión'!AF109</f>
        <v>0</v>
      </c>
      <c r="AG76" s="222">
        <f>-'Costes de Inversión'!AG109</f>
        <v>0</v>
      </c>
      <c r="AH76" s="222">
        <f>-'Costes de Inversión'!AH109</f>
        <v>0</v>
      </c>
      <c r="AI76" s="222">
        <f>-'Costes de Inversión'!AI109</f>
        <v>0</v>
      </c>
    </row>
    <row r="77" spans="2:35">
      <c r="C77" s="257" t="s">
        <v>200</v>
      </c>
      <c r="D77" s="216"/>
      <c r="E77" s="222">
        <f>-'Costes de Inversión'!E110</f>
        <v>-5850000</v>
      </c>
      <c r="F77" s="222">
        <f>-'Costes de Inversión'!F110</f>
        <v>0</v>
      </c>
      <c r="G77" s="222">
        <f>-'Costes de Inversión'!G110</f>
        <v>0</v>
      </c>
      <c r="H77" s="222">
        <f>-'Costes de Inversión'!H110</f>
        <v>0</v>
      </c>
      <c r="I77" s="222">
        <f>-'Costes de Inversión'!I110</f>
        <v>0</v>
      </c>
      <c r="J77" s="222">
        <f>-'Costes de Inversión'!J110</f>
        <v>0</v>
      </c>
      <c r="K77" s="222">
        <f>-'Costes de Inversión'!K110</f>
        <v>0</v>
      </c>
      <c r="L77" s="222">
        <f>-'Costes de Inversión'!L110</f>
        <v>0</v>
      </c>
      <c r="M77" s="222">
        <f>-'Costes de Inversión'!M110</f>
        <v>0</v>
      </c>
      <c r="N77" s="222">
        <f>-'Costes de Inversión'!N110</f>
        <v>0</v>
      </c>
      <c r="O77" s="222">
        <f>-'Costes de Inversión'!O110</f>
        <v>0</v>
      </c>
      <c r="P77" s="222">
        <f>-'Costes de Inversión'!P110</f>
        <v>0</v>
      </c>
      <c r="Q77" s="222">
        <f>-'Costes de Inversión'!Q110</f>
        <v>0</v>
      </c>
      <c r="R77" s="222">
        <f>-'Costes de Inversión'!R110</f>
        <v>0</v>
      </c>
      <c r="S77" s="222">
        <f>-'Costes de Inversión'!S110</f>
        <v>0</v>
      </c>
      <c r="T77" s="222">
        <f>-'Costes de Inversión'!T110</f>
        <v>0</v>
      </c>
      <c r="U77" s="222">
        <f>-'Costes de Inversión'!U110</f>
        <v>0</v>
      </c>
      <c r="V77" s="222">
        <f>-'Costes de Inversión'!V110</f>
        <v>0</v>
      </c>
      <c r="W77" s="222">
        <f>-'Costes de Inversión'!W110</f>
        <v>0</v>
      </c>
      <c r="X77" s="222">
        <f>-'Costes de Inversión'!X110</f>
        <v>0</v>
      </c>
      <c r="Y77" s="222">
        <f>-'Costes de Inversión'!Y110</f>
        <v>0</v>
      </c>
      <c r="Z77" s="222">
        <f>-'Costes de Inversión'!Z110</f>
        <v>0</v>
      </c>
      <c r="AA77" s="222">
        <f>-'Costes de Inversión'!AA110</f>
        <v>0</v>
      </c>
      <c r="AB77" s="222">
        <f>-'Costes de Inversión'!AB110</f>
        <v>0</v>
      </c>
      <c r="AC77" s="222">
        <f>-'Costes de Inversión'!AC110</f>
        <v>0</v>
      </c>
      <c r="AD77" s="222">
        <f>-'Costes de Inversión'!AD110</f>
        <v>0</v>
      </c>
      <c r="AE77" s="222">
        <f>-'Costes de Inversión'!AE110</f>
        <v>0</v>
      </c>
      <c r="AF77" s="222">
        <f>-'Costes de Inversión'!AF110</f>
        <v>0</v>
      </c>
      <c r="AG77" s="222">
        <f>-'Costes de Inversión'!AG110</f>
        <v>0</v>
      </c>
      <c r="AH77" s="222">
        <f>-'Costes de Inversión'!AH110</f>
        <v>0</v>
      </c>
      <c r="AI77" s="222">
        <f>-'Costes de Inversión'!AI110</f>
        <v>0</v>
      </c>
    </row>
    <row r="78" spans="2:35">
      <c r="B78" s="198">
        <f>+Inputs!D70</f>
        <v>0.15</v>
      </c>
      <c r="C78" s="259" t="s">
        <v>248</v>
      </c>
      <c r="D78" s="219"/>
      <c r="E78" s="260">
        <f>+IF((E68+E70)&lt;0,0,-(E68+E70)*$B$78)</f>
        <v>0</v>
      </c>
      <c r="F78" s="260">
        <f t="shared" ref="F78:AI78" si="33">+IF((F68+F70)&lt;0,0,-(F68+F70)*$B$78)</f>
        <v>-41622.103610708298</v>
      </c>
      <c r="G78" s="260">
        <f t="shared" si="33"/>
        <v>-86350.215081262111</v>
      </c>
      <c r="H78" s="260">
        <f t="shared" si="33"/>
        <v>-134225.53752919642</v>
      </c>
      <c r="I78" s="260">
        <f t="shared" si="33"/>
        <v>-185097.55315491193</v>
      </c>
      <c r="J78" s="260">
        <f t="shared" si="33"/>
        <v>-238826.74539695401</v>
      </c>
      <c r="K78" s="260">
        <f t="shared" si="33"/>
        <v>-246521.74313364387</v>
      </c>
      <c r="L78" s="260">
        <f t="shared" si="33"/>
        <v>-254215.68673684486</v>
      </c>
      <c r="M78" s="260">
        <f t="shared" si="33"/>
        <v>-262149.75831990183</v>
      </c>
      <c r="N78" s="260">
        <f t="shared" si="33"/>
        <v>-270066.68102116283</v>
      </c>
      <c r="O78" s="260">
        <f t="shared" si="33"/>
        <v>-277949.92744017061</v>
      </c>
      <c r="P78" s="260">
        <f t="shared" si="33"/>
        <v>-285782.5563954346</v>
      </c>
      <c r="Q78" s="260">
        <f t="shared" si="33"/>
        <v>-293547.26845269854</v>
      </c>
      <c r="R78" s="260">
        <f t="shared" si="33"/>
        <v>-301226.46499542112</v>
      </c>
      <c r="S78" s="260">
        <f t="shared" si="33"/>
        <v>-309106.54931970133</v>
      </c>
      <c r="T78" s="260">
        <f t="shared" si="33"/>
        <v>-316880.57903509174</v>
      </c>
      <c r="U78" s="260">
        <f t="shared" si="33"/>
        <v>-324850.12559782428</v>
      </c>
      <c r="V78" s="260">
        <f t="shared" si="33"/>
        <v>-333020.10625660949</v>
      </c>
      <c r="W78" s="260">
        <f t="shared" si="33"/>
        <v>-341395.56192896317</v>
      </c>
      <c r="X78" s="260">
        <f t="shared" si="33"/>
        <v>-349981.66031147662</v>
      </c>
      <c r="Y78" s="260">
        <f t="shared" si="33"/>
        <v>-358783.6990683102</v>
      </c>
      <c r="Z78" s="260">
        <f t="shared" si="33"/>
        <v>-367807.10909987817</v>
      </c>
      <c r="AA78" s="260">
        <f t="shared" si="33"/>
        <v>-377057.45789374009</v>
      </c>
      <c r="AB78" s="260">
        <f t="shared" si="33"/>
        <v>-386540.45295976748</v>
      </c>
      <c r="AC78" s="260">
        <f t="shared" si="33"/>
        <v>-396261.94535170571</v>
      </c>
      <c r="AD78" s="260">
        <f t="shared" si="33"/>
        <v>-406227.93327730108</v>
      </c>
      <c r="AE78" s="260">
        <f t="shared" si="33"/>
        <v>-416444.5657992253</v>
      </c>
      <c r="AF78" s="260">
        <f t="shared" si="33"/>
        <v>-426918.14662907575</v>
      </c>
      <c r="AG78" s="260">
        <f t="shared" si="33"/>
        <v>-437655.13801679696</v>
      </c>
      <c r="AH78" s="260">
        <f t="shared" si="33"/>
        <v>-448662.16473791952</v>
      </c>
      <c r="AI78" s="260">
        <f t="shared" si="33"/>
        <v>-459946.01818107808</v>
      </c>
    </row>
    <row r="79" spans="2:35">
      <c r="C79" s="261" t="s">
        <v>249</v>
      </c>
      <c r="E79" s="262">
        <f>+E68+E70+E74+E78</f>
        <v>-13000000</v>
      </c>
      <c r="F79" s="262">
        <f t="shared" ref="F79:AI79" si="34">+F68+F70+F74+F78</f>
        <v>235858.58712734704</v>
      </c>
      <c r="G79" s="262">
        <f t="shared" si="34"/>
        <v>489317.8854604853</v>
      </c>
      <c r="H79" s="262">
        <f t="shared" si="34"/>
        <v>760611.37933211308</v>
      </c>
      <c r="I79" s="262">
        <f t="shared" si="34"/>
        <v>1048886.1345445011</v>
      </c>
      <c r="J79" s="262">
        <f t="shared" si="34"/>
        <v>1353351.5572494061</v>
      </c>
      <c r="K79" s="262">
        <f t="shared" si="34"/>
        <v>1396956.544423982</v>
      </c>
      <c r="L79" s="262">
        <f t="shared" si="34"/>
        <v>1440555.5581754541</v>
      </c>
      <c r="M79" s="262">
        <f t="shared" si="34"/>
        <v>1485515.2971461106</v>
      </c>
      <c r="N79" s="262">
        <f t="shared" si="34"/>
        <v>1530377.8591199229</v>
      </c>
      <c r="O79" s="262">
        <f t="shared" si="34"/>
        <v>1575049.5888276333</v>
      </c>
      <c r="P79" s="262">
        <f t="shared" si="34"/>
        <v>1619434.4862407963</v>
      </c>
      <c r="Q79" s="262">
        <f t="shared" si="34"/>
        <v>1663434.5212319584</v>
      </c>
      <c r="R79" s="262">
        <f t="shared" si="34"/>
        <v>1706949.9683073862</v>
      </c>
      <c r="S79" s="262">
        <f t="shared" si="34"/>
        <v>1751603.7794783078</v>
      </c>
      <c r="T79" s="262">
        <f t="shared" si="34"/>
        <v>1795656.6145321866</v>
      </c>
      <c r="U79" s="262">
        <f t="shared" si="34"/>
        <v>1840817.378387671</v>
      </c>
      <c r="V79" s="262">
        <f t="shared" si="34"/>
        <v>1887113.9354541206</v>
      </c>
      <c r="W79" s="262">
        <f t="shared" si="34"/>
        <v>1934574.8509307913</v>
      </c>
      <c r="X79" s="262">
        <f t="shared" si="34"/>
        <v>1983229.4084317011</v>
      </c>
      <c r="Y79" s="262">
        <f t="shared" si="34"/>
        <v>2033107.6280537578</v>
      </c>
      <c r="Z79" s="262">
        <f t="shared" si="34"/>
        <v>2084240.2848993095</v>
      </c>
      <c r="AA79" s="262">
        <f t="shared" si="34"/>
        <v>2136658.9280645275</v>
      </c>
      <c r="AB79" s="262">
        <f t="shared" si="34"/>
        <v>2190395.9001053493</v>
      </c>
      <c r="AC79" s="262">
        <f t="shared" si="34"/>
        <v>2245484.3569929991</v>
      </c>
      <c r="AD79" s="262">
        <f t="shared" si="34"/>
        <v>2301958.2885713731</v>
      </c>
      <c r="AE79" s="262">
        <f t="shared" si="34"/>
        <v>2359852.5395289436</v>
      </c>
      <c r="AF79" s="262">
        <f t="shared" si="34"/>
        <v>2419202.8308980959</v>
      </c>
      <c r="AG79" s="262">
        <f t="shared" si="34"/>
        <v>2480045.7820951827</v>
      </c>
      <c r="AH79" s="262">
        <f t="shared" si="34"/>
        <v>2542418.9335148777</v>
      </c>
      <c r="AI79" s="262">
        <f t="shared" si="34"/>
        <v>2606360.7696927758</v>
      </c>
    </row>
    <row r="81" spans="3:35">
      <c r="C81" s="263" t="s">
        <v>245</v>
      </c>
      <c r="D81" s="263"/>
      <c r="E81" s="264">
        <f>+E79</f>
        <v>-13000000</v>
      </c>
      <c r="F81" s="264">
        <f>+E81+F79</f>
        <v>-12764141.412872653</v>
      </c>
      <c r="G81" s="264">
        <f t="shared" ref="G81:AI81" si="35">+F81+G79</f>
        <v>-12274823.527412169</v>
      </c>
      <c r="H81" s="264">
        <f t="shared" si="35"/>
        <v>-11514212.148080055</v>
      </c>
      <c r="I81" s="264">
        <f t="shared" si="35"/>
        <v>-10465326.013535554</v>
      </c>
      <c r="J81" s="264">
        <f t="shared" si="35"/>
        <v>-9111974.4562861472</v>
      </c>
      <c r="K81" s="264">
        <f t="shared" si="35"/>
        <v>-7715017.9118621647</v>
      </c>
      <c r="L81" s="264">
        <f t="shared" si="35"/>
        <v>-6274462.3536867108</v>
      </c>
      <c r="M81" s="264">
        <f t="shared" si="35"/>
        <v>-4788947.0565406</v>
      </c>
      <c r="N81" s="264">
        <f t="shared" si="35"/>
        <v>-3258569.1974206772</v>
      </c>
      <c r="O81" s="264">
        <f t="shared" si="35"/>
        <v>-1683519.6085930439</v>
      </c>
      <c r="P81" s="264">
        <f t="shared" si="35"/>
        <v>-64085.122352247592</v>
      </c>
      <c r="Q81" s="264">
        <f t="shared" si="35"/>
        <v>1599349.3988797108</v>
      </c>
      <c r="R81" s="264">
        <f t="shared" si="35"/>
        <v>3306299.3671870967</v>
      </c>
      <c r="S81" s="264">
        <f t="shared" si="35"/>
        <v>5057903.1466654046</v>
      </c>
      <c r="T81" s="264">
        <f t="shared" si="35"/>
        <v>6853559.7611975912</v>
      </c>
      <c r="U81" s="264">
        <f t="shared" si="35"/>
        <v>8694377.1395852622</v>
      </c>
      <c r="V81" s="264">
        <f t="shared" si="35"/>
        <v>10581491.075039383</v>
      </c>
      <c r="W81" s="264">
        <f t="shared" si="35"/>
        <v>12516065.925970174</v>
      </c>
      <c r="X81" s="264">
        <f t="shared" si="35"/>
        <v>14499295.334401876</v>
      </c>
      <c r="Y81" s="264">
        <f t="shared" si="35"/>
        <v>16532402.962455634</v>
      </c>
      <c r="Z81" s="264">
        <f t="shared" si="35"/>
        <v>18616643.247354943</v>
      </c>
      <c r="AA81" s="264">
        <f t="shared" si="35"/>
        <v>20753302.175419472</v>
      </c>
      <c r="AB81" s="264">
        <f t="shared" si="35"/>
        <v>22943698.075524822</v>
      </c>
      <c r="AC81" s="264">
        <f t="shared" si="35"/>
        <v>25189182.432517819</v>
      </c>
      <c r="AD81" s="264">
        <f t="shared" si="35"/>
        <v>27491140.721089192</v>
      </c>
      <c r="AE81" s="264">
        <f t="shared" si="35"/>
        <v>29850993.260618135</v>
      </c>
      <c r="AF81" s="264">
        <f t="shared" si="35"/>
        <v>32270196.09151623</v>
      </c>
      <c r="AG81" s="264">
        <f t="shared" si="35"/>
        <v>34750241.873611413</v>
      </c>
      <c r="AH81" s="264">
        <f t="shared" si="35"/>
        <v>37292660.807126291</v>
      </c>
      <c r="AI81" s="264">
        <f t="shared" si="35"/>
        <v>39899021.57681907</v>
      </c>
    </row>
    <row r="82" spans="3:35">
      <c r="E82" s="265" t="str">
        <f>+IF(E81&gt;0,"+","-")</f>
        <v>-</v>
      </c>
      <c r="F82" s="265" t="str">
        <f t="shared" ref="F82:AI82" si="36">+IF(F81&gt;0,"+","-")</f>
        <v>-</v>
      </c>
      <c r="G82" s="265" t="str">
        <f t="shared" si="36"/>
        <v>-</v>
      </c>
      <c r="H82" s="265" t="str">
        <f t="shared" si="36"/>
        <v>-</v>
      </c>
      <c r="I82" s="265" t="str">
        <f t="shared" si="36"/>
        <v>-</v>
      </c>
      <c r="J82" s="265" t="str">
        <f t="shared" si="36"/>
        <v>-</v>
      </c>
      <c r="K82" s="265" t="str">
        <f t="shared" si="36"/>
        <v>-</v>
      </c>
      <c r="L82" s="265" t="str">
        <f t="shared" si="36"/>
        <v>-</v>
      </c>
      <c r="M82" s="265" t="str">
        <f t="shared" si="36"/>
        <v>-</v>
      </c>
      <c r="N82" s="265" t="str">
        <f t="shared" si="36"/>
        <v>-</v>
      </c>
      <c r="O82" s="265" t="str">
        <f t="shared" si="36"/>
        <v>-</v>
      </c>
      <c r="P82" s="265" t="str">
        <f t="shared" si="36"/>
        <v>-</v>
      </c>
      <c r="Q82" s="265" t="str">
        <f t="shared" si="36"/>
        <v>+</v>
      </c>
      <c r="R82" s="265" t="str">
        <f t="shared" si="36"/>
        <v>+</v>
      </c>
      <c r="S82" s="265" t="str">
        <f t="shared" si="36"/>
        <v>+</v>
      </c>
      <c r="T82" s="265" t="str">
        <f t="shared" si="36"/>
        <v>+</v>
      </c>
      <c r="U82" s="265" t="str">
        <f t="shared" si="36"/>
        <v>+</v>
      </c>
      <c r="V82" s="265" t="str">
        <f t="shared" si="36"/>
        <v>+</v>
      </c>
      <c r="W82" s="265" t="str">
        <f t="shared" si="36"/>
        <v>+</v>
      </c>
      <c r="X82" s="265" t="str">
        <f t="shared" si="36"/>
        <v>+</v>
      </c>
      <c r="Y82" s="265" t="str">
        <f t="shared" si="36"/>
        <v>+</v>
      </c>
      <c r="Z82" s="265" t="str">
        <f t="shared" si="36"/>
        <v>+</v>
      </c>
      <c r="AA82" s="265" t="str">
        <f t="shared" si="36"/>
        <v>+</v>
      </c>
      <c r="AB82" s="265" t="str">
        <f t="shared" si="36"/>
        <v>+</v>
      </c>
      <c r="AC82" s="265" t="str">
        <f t="shared" si="36"/>
        <v>+</v>
      </c>
      <c r="AD82" s="265" t="str">
        <f t="shared" si="36"/>
        <v>+</v>
      </c>
      <c r="AE82" s="265" t="str">
        <f t="shared" si="36"/>
        <v>+</v>
      </c>
      <c r="AF82" s="265" t="str">
        <f t="shared" si="36"/>
        <v>+</v>
      </c>
      <c r="AG82" s="265" t="str">
        <f t="shared" si="36"/>
        <v>+</v>
      </c>
      <c r="AH82" s="265" t="str">
        <f t="shared" si="36"/>
        <v>+</v>
      </c>
      <c r="AI82" s="265" t="str">
        <f t="shared" si="36"/>
        <v>+</v>
      </c>
    </row>
    <row r="83" spans="3:35">
      <c r="E83" s="266">
        <f>+E67</f>
        <v>0</v>
      </c>
      <c r="F83" s="266">
        <f t="shared" ref="F83:AI83" si="37">+F67</f>
        <v>1</v>
      </c>
      <c r="G83" s="266">
        <f t="shared" si="37"/>
        <v>2</v>
      </c>
      <c r="H83" s="266">
        <f t="shared" si="37"/>
        <v>3</v>
      </c>
      <c r="I83" s="266">
        <f t="shared" si="37"/>
        <v>4</v>
      </c>
      <c r="J83" s="266">
        <f t="shared" si="37"/>
        <v>5</v>
      </c>
      <c r="K83" s="266">
        <f t="shared" si="37"/>
        <v>6</v>
      </c>
      <c r="L83" s="266">
        <f t="shared" si="37"/>
        <v>7</v>
      </c>
      <c r="M83" s="266">
        <f t="shared" si="37"/>
        <v>8</v>
      </c>
      <c r="N83" s="266">
        <f t="shared" si="37"/>
        <v>9</v>
      </c>
      <c r="O83" s="266">
        <f t="shared" si="37"/>
        <v>10</v>
      </c>
      <c r="P83" s="266">
        <f t="shared" si="37"/>
        <v>11</v>
      </c>
      <c r="Q83" s="266">
        <f t="shared" si="37"/>
        <v>12</v>
      </c>
      <c r="R83" s="266">
        <f t="shared" si="37"/>
        <v>13</v>
      </c>
      <c r="S83" s="266">
        <f t="shared" si="37"/>
        <v>14</v>
      </c>
      <c r="T83" s="266">
        <f t="shared" si="37"/>
        <v>15</v>
      </c>
      <c r="U83" s="266">
        <f t="shared" si="37"/>
        <v>16</v>
      </c>
      <c r="V83" s="266">
        <f t="shared" si="37"/>
        <v>17</v>
      </c>
      <c r="W83" s="266">
        <f t="shared" si="37"/>
        <v>18</v>
      </c>
      <c r="X83" s="266">
        <f t="shared" si="37"/>
        <v>19</v>
      </c>
      <c r="Y83" s="266">
        <f t="shared" si="37"/>
        <v>20</v>
      </c>
      <c r="Z83" s="266">
        <f t="shared" si="37"/>
        <v>21</v>
      </c>
      <c r="AA83" s="266">
        <f t="shared" si="37"/>
        <v>22</v>
      </c>
      <c r="AB83" s="266">
        <f t="shared" si="37"/>
        <v>23</v>
      </c>
      <c r="AC83" s="266">
        <f t="shared" si="37"/>
        <v>24</v>
      </c>
      <c r="AD83" s="266">
        <f t="shared" si="37"/>
        <v>25</v>
      </c>
      <c r="AE83" s="266">
        <f t="shared" si="37"/>
        <v>26</v>
      </c>
      <c r="AF83" s="266">
        <f t="shared" si="37"/>
        <v>27</v>
      </c>
      <c r="AG83" s="266">
        <f t="shared" si="37"/>
        <v>28</v>
      </c>
      <c r="AH83" s="266">
        <f t="shared" si="37"/>
        <v>29</v>
      </c>
      <c r="AI83" s="266">
        <f t="shared" si="37"/>
        <v>30</v>
      </c>
    </row>
    <row r="84" spans="3:35">
      <c r="E84" s="264">
        <f>+E81</f>
        <v>-13000000</v>
      </c>
      <c r="F84" s="264">
        <f t="shared" ref="F84:AI84" si="38">+F81</f>
        <v>-12764141.412872653</v>
      </c>
      <c r="G84" s="264">
        <f t="shared" si="38"/>
        <v>-12274823.527412169</v>
      </c>
      <c r="H84" s="264">
        <f t="shared" si="38"/>
        <v>-11514212.148080055</v>
      </c>
      <c r="I84" s="264">
        <f t="shared" si="38"/>
        <v>-10465326.013535554</v>
      </c>
      <c r="J84" s="264">
        <f t="shared" si="38"/>
        <v>-9111974.4562861472</v>
      </c>
      <c r="K84" s="264">
        <f t="shared" si="38"/>
        <v>-7715017.9118621647</v>
      </c>
      <c r="L84" s="264">
        <f t="shared" si="38"/>
        <v>-6274462.3536867108</v>
      </c>
      <c r="M84" s="264">
        <f t="shared" si="38"/>
        <v>-4788947.0565406</v>
      </c>
      <c r="N84" s="264">
        <f t="shared" si="38"/>
        <v>-3258569.1974206772</v>
      </c>
      <c r="O84" s="264">
        <f t="shared" si="38"/>
        <v>-1683519.6085930439</v>
      </c>
      <c r="P84" s="264">
        <f t="shared" si="38"/>
        <v>-64085.122352247592</v>
      </c>
      <c r="Q84" s="264">
        <f t="shared" si="38"/>
        <v>1599349.3988797108</v>
      </c>
      <c r="R84" s="264">
        <f t="shared" si="38"/>
        <v>3306299.3671870967</v>
      </c>
      <c r="S84" s="264">
        <f t="shared" si="38"/>
        <v>5057903.1466654046</v>
      </c>
      <c r="T84" s="264">
        <f t="shared" si="38"/>
        <v>6853559.7611975912</v>
      </c>
      <c r="U84" s="264">
        <f t="shared" si="38"/>
        <v>8694377.1395852622</v>
      </c>
      <c r="V84" s="264">
        <f t="shared" si="38"/>
        <v>10581491.075039383</v>
      </c>
      <c r="W84" s="264">
        <f t="shared" si="38"/>
        <v>12516065.925970174</v>
      </c>
      <c r="X84" s="264">
        <f t="shared" si="38"/>
        <v>14499295.334401876</v>
      </c>
      <c r="Y84" s="264">
        <f t="shared" si="38"/>
        <v>16532402.962455634</v>
      </c>
      <c r="Z84" s="264">
        <f t="shared" si="38"/>
        <v>18616643.247354943</v>
      </c>
      <c r="AA84" s="264">
        <f t="shared" si="38"/>
        <v>20753302.175419472</v>
      </c>
      <c r="AB84" s="264">
        <f t="shared" si="38"/>
        <v>22943698.075524822</v>
      </c>
      <c r="AC84" s="264">
        <f t="shared" si="38"/>
        <v>25189182.432517819</v>
      </c>
      <c r="AD84" s="264">
        <f t="shared" si="38"/>
        <v>27491140.721089192</v>
      </c>
      <c r="AE84" s="264">
        <f t="shared" si="38"/>
        <v>29850993.260618135</v>
      </c>
      <c r="AF84" s="264">
        <f t="shared" si="38"/>
        <v>32270196.09151623</v>
      </c>
      <c r="AG84" s="264">
        <f t="shared" si="38"/>
        <v>34750241.873611413</v>
      </c>
      <c r="AH84" s="264">
        <f t="shared" si="38"/>
        <v>37292660.807126291</v>
      </c>
      <c r="AI84" s="264">
        <f t="shared" si="38"/>
        <v>39899021.57681907</v>
      </c>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sheetPr>
    <tabColor theme="8"/>
  </sheetPr>
  <dimension ref="C1:AI138"/>
  <sheetViews>
    <sheetView showGridLines="0" zoomScale="70" zoomScaleNormal="70" workbookViewId="0"/>
  </sheetViews>
  <sheetFormatPr baseColWidth="10" defaultRowHeight="15"/>
  <cols>
    <col min="1" max="2" width="5.7109375" customWidth="1"/>
    <col min="3" max="3" width="39.7109375" customWidth="1"/>
    <col min="4" max="4" width="15" customWidth="1"/>
    <col min="5" max="5" width="14.85546875" bestFit="1" customWidth="1"/>
    <col min="6" max="6" width="13.140625" bestFit="1" customWidth="1"/>
    <col min="7" max="7" width="13.140625" customWidth="1"/>
    <col min="8" max="38" width="13.7109375" customWidth="1"/>
  </cols>
  <sheetData>
    <row r="1" spans="3:35" ht="26.25" customHeight="1">
      <c r="C1" s="183" t="s">
        <v>11</v>
      </c>
      <c r="D1" s="68"/>
    </row>
    <row r="3" spans="3:35" ht="18" customHeight="1">
      <c r="C3" s="19" t="s">
        <v>102</v>
      </c>
    </row>
    <row r="4" spans="3:35" ht="16.5" customHeight="1">
      <c r="C4" s="19"/>
    </row>
    <row r="5" spans="3:35" ht="15.75">
      <c r="C5" s="67" t="s">
        <v>106</v>
      </c>
    </row>
    <row r="6" spans="3:35" ht="19.5" thickBot="1">
      <c r="C6" s="18"/>
    </row>
    <row r="7" spans="3:35" ht="15.75" thickBot="1">
      <c r="C7" s="3"/>
      <c r="E7" s="82">
        <v>0</v>
      </c>
      <c r="F7" s="83">
        <v>1</v>
      </c>
      <c r="G7" s="83">
        <v>2</v>
      </c>
      <c r="H7" s="83">
        <v>3</v>
      </c>
      <c r="I7" s="83">
        <v>4</v>
      </c>
      <c r="J7" s="83">
        <v>5</v>
      </c>
      <c r="K7" s="83">
        <v>6</v>
      </c>
      <c r="L7" s="83">
        <v>7</v>
      </c>
      <c r="M7" s="83">
        <v>8</v>
      </c>
      <c r="N7" s="83">
        <v>9</v>
      </c>
      <c r="O7" s="83">
        <v>10</v>
      </c>
      <c r="P7" s="83">
        <v>11</v>
      </c>
      <c r="Q7" s="83">
        <v>12</v>
      </c>
      <c r="R7" s="83">
        <v>13</v>
      </c>
      <c r="S7" s="83">
        <v>14</v>
      </c>
      <c r="T7" s="84">
        <v>15</v>
      </c>
      <c r="U7" s="83">
        <v>16</v>
      </c>
      <c r="V7" s="85">
        <v>17</v>
      </c>
      <c r="W7" s="86">
        <v>18</v>
      </c>
      <c r="X7" s="86">
        <v>19</v>
      </c>
      <c r="Y7" s="87">
        <v>20</v>
      </c>
      <c r="Z7" s="83">
        <v>21</v>
      </c>
      <c r="AA7" s="85">
        <v>22</v>
      </c>
      <c r="AB7" s="86">
        <v>23</v>
      </c>
      <c r="AC7" s="86">
        <v>24</v>
      </c>
      <c r="AD7" s="87">
        <v>25</v>
      </c>
      <c r="AE7" s="83">
        <v>26</v>
      </c>
      <c r="AF7" s="85">
        <v>27</v>
      </c>
      <c r="AG7" s="86">
        <v>28</v>
      </c>
      <c r="AH7" s="86">
        <v>29</v>
      </c>
      <c r="AI7" s="88">
        <v>30</v>
      </c>
    </row>
    <row r="8" spans="3:35" ht="15.75" thickBot="1">
      <c r="C8" s="4" t="s">
        <v>46</v>
      </c>
      <c r="E8" s="225">
        <f>+E35/1000</f>
        <v>1400</v>
      </c>
      <c r="F8" s="231">
        <f t="shared" ref="F8:AI8" si="0">+F35/1000</f>
        <v>0</v>
      </c>
      <c r="G8" s="231">
        <f t="shared" si="0"/>
        <v>0</v>
      </c>
      <c r="H8" s="231">
        <f t="shared" si="0"/>
        <v>0</v>
      </c>
      <c r="I8" s="231">
        <f t="shared" si="0"/>
        <v>0</v>
      </c>
      <c r="J8" s="231">
        <f t="shared" si="0"/>
        <v>0</v>
      </c>
      <c r="K8" s="231">
        <f t="shared" si="0"/>
        <v>0</v>
      </c>
      <c r="L8" s="231">
        <f t="shared" si="0"/>
        <v>0</v>
      </c>
      <c r="M8" s="231">
        <f t="shared" si="0"/>
        <v>0</v>
      </c>
      <c r="N8" s="231">
        <f t="shared" si="0"/>
        <v>0</v>
      </c>
      <c r="O8" s="231">
        <f t="shared" si="0"/>
        <v>0</v>
      </c>
      <c r="P8" s="231">
        <f t="shared" si="0"/>
        <v>0</v>
      </c>
      <c r="Q8" s="231">
        <f t="shared" si="0"/>
        <v>0</v>
      </c>
      <c r="R8" s="231">
        <f t="shared" si="0"/>
        <v>0</v>
      </c>
      <c r="S8" s="231">
        <f t="shared" si="0"/>
        <v>0</v>
      </c>
      <c r="T8" s="231">
        <f t="shared" si="0"/>
        <v>0</v>
      </c>
      <c r="U8" s="231">
        <f t="shared" si="0"/>
        <v>0</v>
      </c>
      <c r="V8" s="231">
        <f t="shared" si="0"/>
        <v>0</v>
      </c>
      <c r="W8" s="231">
        <f t="shared" si="0"/>
        <v>0</v>
      </c>
      <c r="X8" s="231">
        <f t="shared" si="0"/>
        <v>0</v>
      </c>
      <c r="Y8" s="231">
        <f t="shared" si="0"/>
        <v>0</v>
      </c>
      <c r="Z8" s="231">
        <f t="shared" si="0"/>
        <v>0</v>
      </c>
      <c r="AA8" s="231">
        <f t="shared" si="0"/>
        <v>0</v>
      </c>
      <c r="AB8" s="231">
        <f t="shared" si="0"/>
        <v>0</v>
      </c>
      <c r="AC8" s="231">
        <f t="shared" si="0"/>
        <v>0</v>
      </c>
      <c r="AD8" s="231">
        <f t="shared" si="0"/>
        <v>0</v>
      </c>
      <c r="AE8" s="231">
        <f t="shared" si="0"/>
        <v>0</v>
      </c>
      <c r="AF8" s="231">
        <f t="shared" si="0"/>
        <v>0</v>
      </c>
      <c r="AG8" s="231">
        <f t="shared" si="0"/>
        <v>0</v>
      </c>
      <c r="AH8" s="231">
        <f t="shared" si="0"/>
        <v>0</v>
      </c>
      <c r="AI8" s="232">
        <f t="shared" si="0"/>
        <v>0</v>
      </c>
    </row>
    <row r="9" spans="3:35" ht="15.75" thickBot="1">
      <c r="C9" s="4" t="s">
        <v>47</v>
      </c>
      <c r="E9" s="270">
        <f t="shared" ref="E9:E11" si="1">+E36/1000</f>
        <v>600</v>
      </c>
      <c r="F9" s="271">
        <f t="shared" ref="F9:AI9" si="2">+F36/1000</f>
        <v>0</v>
      </c>
      <c r="G9" s="271">
        <f t="shared" si="2"/>
        <v>0</v>
      </c>
      <c r="H9" s="271">
        <f t="shared" si="2"/>
        <v>0</v>
      </c>
      <c r="I9" s="271">
        <f t="shared" si="2"/>
        <v>0</v>
      </c>
      <c r="J9" s="271">
        <f t="shared" si="2"/>
        <v>0</v>
      </c>
      <c r="K9" s="271">
        <f t="shared" si="2"/>
        <v>0</v>
      </c>
      <c r="L9" s="271">
        <f t="shared" si="2"/>
        <v>0</v>
      </c>
      <c r="M9" s="271">
        <f t="shared" si="2"/>
        <v>0</v>
      </c>
      <c r="N9" s="271">
        <f t="shared" si="2"/>
        <v>0</v>
      </c>
      <c r="O9" s="271">
        <f t="shared" si="2"/>
        <v>0</v>
      </c>
      <c r="P9" s="271">
        <f t="shared" si="2"/>
        <v>0</v>
      </c>
      <c r="Q9" s="271">
        <f t="shared" si="2"/>
        <v>0</v>
      </c>
      <c r="R9" s="271">
        <f t="shared" si="2"/>
        <v>0</v>
      </c>
      <c r="S9" s="271">
        <f t="shared" si="2"/>
        <v>0</v>
      </c>
      <c r="T9" s="271">
        <f t="shared" si="2"/>
        <v>0</v>
      </c>
      <c r="U9" s="271">
        <f t="shared" si="2"/>
        <v>0</v>
      </c>
      <c r="V9" s="271">
        <f t="shared" si="2"/>
        <v>0</v>
      </c>
      <c r="W9" s="271">
        <f t="shared" si="2"/>
        <v>0</v>
      </c>
      <c r="X9" s="271">
        <f t="shared" si="2"/>
        <v>0</v>
      </c>
      <c r="Y9" s="271">
        <f t="shared" si="2"/>
        <v>0</v>
      </c>
      <c r="Z9" s="271">
        <f t="shared" si="2"/>
        <v>0</v>
      </c>
      <c r="AA9" s="271">
        <f t="shared" si="2"/>
        <v>0</v>
      </c>
      <c r="AB9" s="271">
        <f t="shared" si="2"/>
        <v>0</v>
      </c>
      <c r="AC9" s="271">
        <f t="shared" si="2"/>
        <v>0</v>
      </c>
      <c r="AD9" s="271">
        <f t="shared" si="2"/>
        <v>0</v>
      </c>
      <c r="AE9" s="271">
        <f t="shared" si="2"/>
        <v>0</v>
      </c>
      <c r="AF9" s="271">
        <f t="shared" si="2"/>
        <v>0</v>
      </c>
      <c r="AG9" s="271">
        <f t="shared" si="2"/>
        <v>0</v>
      </c>
      <c r="AH9" s="271">
        <f t="shared" si="2"/>
        <v>0</v>
      </c>
      <c r="AI9" s="272">
        <f t="shared" si="2"/>
        <v>0</v>
      </c>
    </row>
    <row r="10" spans="3:35" ht="15.75" thickBot="1">
      <c r="C10" s="4" t="s">
        <v>14</v>
      </c>
      <c r="E10" s="270">
        <f t="shared" si="1"/>
        <v>0</v>
      </c>
      <c r="F10" s="271">
        <f t="shared" ref="F10:AI10" si="3">+F37/1000</f>
        <v>0</v>
      </c>
      <c r="G10" s="271">
        <f t="shared" si="3"/>
        <v>0</v>
      </c>
      <c r="H10" s="271">
        <f t="shared" si="3"/>
        <v>0</v>
      </c>
      <c r="I10" s="271">
        <f t="shared" si="3"/>
        <v>0</v>
      </c>
      <c r="J10" s="271">
        <f t="shared" si="3"/>
        <v>0</v>
      </c>
      <c r="K10" s="271">
        <f t="shared" si="3"/>
        <v>0</v>
      </c>
      <c r="L10" s="271">
        <f t="shared" si="3"/>
        <v>0</v>
      </c>
      <c r="M10" s="271">
        <f t="shared" si="3"/>
        <v>0</v>
      </c>
      <c r="N10" s="271">
        <f t="shared" si="3"/>
        <v>0</v>
      </c>
      <c r="O10" s="271">
        <f t="shared" si="3"/>
        <v>0</v>
      </c>
      <c r="P10" s="271">
        <f t="shared" si="3"/>
        <v>0</v>
      </c>
      <c r="Q10" s="271">
        <f t="shared" si="3"/>
        <v>0</v>
      </c>
      <c r="R10" s="271">
        <f t="shared" si="3"/>
        <v>0</v>
      </c>
      <c r="S10" s="271">
        <f t="shared" si="3"/>
        <v>0</v>
      </c>
      <c r="T10" s="271">
        <f t="shared" si="3"/>
        <v>0</v>
      </c>
      <c r="U10" s="271">
        <f t="shared" si="3"/>
        <v>0</v>
      </c>
      <c r="V10" s="271">
        <f t="shared" si="3"/>
        <v>0</v>
      </c>
      <c r="W10" s="271">
        <f t="shared" si="3"/>
        <v>0</v>
      </c>
      <c r="X10" s="271">
        <f t="shared" si="3"/>
        <v>0</v>
      </c>
      <c r="Y10" s="271">
        <f t="shared" si="3"/>
        <v>0</v>
      </c>
      <c r="Z10" s="271">
        <f t="shared" si="3"/>
        <v>0</v>
      </c>
      <c r="AA10" s="271">
        <f t="shared" si="3"/>
        <v>0</v>
      </c>
      <c r="AB10" s="271">
        <f t="shared" si="3"/>
        <v>0</v>
      </c>
      <c r="AC10" s="271">
        <f t="shared" si="3"/>
        <v>0</v>
      </c>
      <c r="AD10" s="271">
        <f t="shared" si="3"/>
        <v>0</v>
      </c>
      <c r="AE10" s="271">
        <f t="shared" si="3"/>
        <v>0</v>
      </c>
      <c r="AF10" s="271">
        <f t="shared" si="3"/>
        <v>0</v>
      </c>
      <c r="AG10" s="271">
        <f t="shared" si="3"/>
        <v>0</v>
      </c>
      <c r="AH10" s="271">
        <f t="shared" si="3"/>
        <v>0</v>
      </c>
      <c r="AI10" s="272">
        <f t="shared" si="3"/>
        <v>0</v>
      </c>
    </row>
    <row r="11" spans="3:35" ht="15.75" thickBot="1">
      <c r="C11" s="6" t="s">
        <v>13</v>
      </c>
      <c r="E11" s="229">
        <f t="shared" si="1"/>
        <v>2000</v>
      </c>
      <c r="F11" s="236">
        <f t="shared" ref="F11:AI11" si="4">+F38/1000</f>
        <v>0</v>
      </c>
      <c r="G11" s="236">
        <f t="shared" si="4"/>
        <v>0</v>
      </c>
      <c r="H11" s="236">
        <f t="shared" si="4"/>
        <v>0</v>
      </c>
      <c r="I11" s="236">
        <f t="shared" si="4"/>
        <v>0</v>
      </c>
      <c r="J11" s="236">
        <f t="shared" si="4"/>
        <v>0</v>
      </c>
      <c r="K11" s="236">
        <f t="shared" si="4"/>
        <v>0</v>
      </c>
      <c r="L11" s="236">
        <f t="shared" si="4"/>
        <v>0</v>
      </c>
      <c r="M11" s="236">
        <f t="shared" si="4"/>
        <v>0</v>
      </c>
      <c r="N11" s="236">
        <f t="shared" si="4"/>
        <v>0</v>
      </c>
      <c r="O11" s="236">
        <f t="shared" si="4"/>
        <v>0</v>
      </c>
      <c r="P11" s="236">
        <f t="shared" si="4"/>
        <v>0</v>
      </c>
      <c r="Q11" s="236">
        <f t="shared" si="4"/>
        <v>0</v>
      </c>
      <c r="R11" s="236">
        <f t="shared" si="4"/>
        <v>0</v>
      </c>
      <c r="S11" s="236">
        <f t="shared" si="4"/>
        <v>0</v>
      </c>
      <c r="T11" s="236">
        <f t="shared" si="4"/>
        <v>0</v>
      </c>
      <c r="U11" s="236">
        <f t="shared" si="4"/>
        <v>0</v>
      </c>
      <c r="V11" s="236">
        <f t="shared" si="4"/>
        <v>0</v>
      </c>
      <c r="W11" s="236">
        <f t="shared" si="4"/>
        <v>0</v>
      </c>
      <c r="X11" s="236">
        <f t="shared" si="4"/>
        <v>0</v>
      </c>
      <c r="Y11" s="236">
        <f t="shared" si="4"/>
        <v>0</v>
      </c>
      <c r="Z11" s="236">
        <f t="shared" si="4"/>
        <v>0</v>
      </c>
      <c r="AA11" s="236">
        <f t="shared" si="4"/>
        <v>0</v>
      </c>
      <c r="AB11" s="236">
        <f t="shared" si="4"/>
        <v>0</v>
      </c>
      <c r="AC11" s="236">
        <f t="shared" si="4"/>
        <v>0</v>
      </c>
      <c r="AD11" s="236">
        <f t="shared" si="4"/>
        <v>0</v>
      </c>
      <c r="AE11" s="236">
        <f t="shared" si="4"/>
        <v>0</v>
      </c>
      <c r="AF11" s="236">
        <f t="shared" si="4"/>
        <v>0</v>
      </c>
      <c r="AG11" s="236">
        <f t="shared" si="4"/>
        <v>0</v>
      </c>
      <c r="AH11" s="236">
        <f t="shared" si="4"/>
        <v>0</v>
      </c>
      <c r="AI11" s="237">
        <f t="shared" si="4"/>
        <v>0</v>
      </c>
    </row>
    <row r="12" spans="3:35" ht="18.75">
      <c r="C12" s="18"/>
    </row>
    <row r="13" spans="3:35" ht="15.75">
      <c r="C13" s="67" t="s">
        <v>107</v>
      </c>
    </row>
    <row r="14" spans="3:35" ht="19.5" thickBot="1">
      <c r="C14" s="18"/>
    </row>
    <row r="15" spans="3:35" ht="15.75" thickBot="1">
      <c r="C15" s="3"/>
      <c r="E15" s="82">
        <v>0</v>
      </c>
      <c r="F15" s="83">
        <v>1</v>
      </c>
      <c r="G15" s="83">
        <v>2</v>
      </c>
      <c r="H15" s="83">
        <v>3</v>
      </c>
      <c r="I15" s="83">
        <v>4</v>
      </c>
      <c r="J15" s="83">
        <v>5</v>
      </c>
      <c r="K15" s="83">
        <v>6</v>
      </c>
      <c r="L15" s="83">
        <v>7</v>
      </c>
      <c r="M15" s="83">
        <v>8</v>
      </c>
      <c r="N15" s="83">
        <v>9</v>
      </c>
      <c r="O15" s="83">
        <v>10</v>
      </c>
      <c r="P15" s="83">
        <v>11</v>
      </c>
      <c r="Q15" s="83">
        <v>12</v>
      </c>
      <c r="R15" s="83">
        <v>13</v>
      </c>
      <c r="S15" s="83">
        <v>14</v>
      </c>
      <c r="T15" s="84">
        <v>15</v>
      </c>
      <c r="U15" s="83">
        <v>16</v>
      </c>
      <c r="V15" s="85">
        <v>17</v>
      </c>
      <c r="W15" s="86">
        <v>18</v>
      </c>
      <c r="X15" s="86">
        <v>19</v>
      </c>
      <c r="Y15" s="87">
        <v>20</v>
      </c>
      <c r="Z15" s="83">
        <v>21</v>
      </c>
      <c r="AA15" s="85">
        <v>22</v>
      </c>
      <c r="AB15" s="86">
        <v>23</v>
      </c>
      <c r="AC15" s="86">
        <v>24</v>
      </c>
      <c r="AD15" s="87">
        <v>25</v>
      </c>
      <c r="AE15" s="83">
        <v>26</v>
      </c>
      <c r="AF15" s="85">
        <v>27</v>
      </c>
      <c r="AG15" s="86">
        <v>28</v>
      </c>
      <c r="AH15" s="86">
        <v>29</v>
      </c>
      <c r="AI15" s="88">
        <v>30</v>
      </c>
    </row>
    <row r="16" spans="3:35" ht="15.75" thickBot="1">
      <c r="C16" s="4" t="s">
        <v>46</v>
      </c>
      <c r="E16" s="225">
        <f>+E93/1000</f>
        <v>4550</v>
      </c>
      <c r="F16" s="231">
        <f t="shared" ref="F16:AI16" si="5">+F93/1000</f>
        <v>0</v>
      </c>
      <c r="G16" s="231">
        <f t="shared" si="5"/>
        <v>0</v>
      </c>
      <c r="H16" s="231">
        <f t="shared" si="5"/>
        <v>0</v>
      </c>
      <c r="I16" s="231">
        <f t="shared" si="5"/>
        <v>0</v>
      </c>
      <c r="J16" s="231">
        <f t="shared" si="5"/>
        <v>0</v>
      </c>
      <c r="K16" s="231">
        <f t="shared" si="5"/>
        <v>0</v>
      </c>
      <c r="L16" s="231">
        <f t="shared" si="5"/>
        <v>0</v>
      </c>
      <c r="M16" s="231">
        <f t="shared" si="5"/>
        <v>0</v>
      </c>
      <c r="N16" s="231">
        <f t="shared" si="5"/>
        <v>0</v>
      </c>
      <c r="O16" s="231">
        <f t="shared" si="5"/>
        <v>0</v>
      </c>
      <c r="P16" s="231">
        <f t="shared" si="5"/>
        <v>0</v>
      </c>
      <c r="Q16" s="231">
        <f t="shared" si="5"/>
        <v>0</v>
      </c>
      <c r="R16" s="231">
        <f t="shared" si="5"/>
        <v>0</v>
      </c>
      <c r="S16" s="231">
        <f t="shared" si="5"/>
        <v>0</v>
      </c>
      <c r="T16" s="231">
        <f t="shared" si="5"/>
        <v>0</v>
      </c>
      <c r="U16" s="231">
        <f t="shared" si="5"/>
        <v>0</v>
      </c>
      <c r="V16" s="231">
        <f t="shared" si="5"/>
        <v>0</v>
      </c>
      <c r="W16" s="231">
        <f t="shared" si="5"/>
        <v>0</v>
      </c>
      <c r="X16" s="231">
        <f t="shared" si="5"/>
        <v>0</v>
      </c>
      <c r="Y16" s="231">
        <f t="shared" si="5"/>
        <v>0</v>
      </c>
      <c r="Z16" s="231">
        <f t="shared" si="5"/>
        <v>0</v>
      </c>
      <c r="AA16" s="231">
        <f t="shared" si="5"/>
        <v>0</v>
      </c>
      <c r="AB16" s="231">
        <f t="shared" si="5"/>
        <v>0</v>
      </c>
      <c r="AC16" s="231">
        <f t="shared" si="5"/>
        <v>0</v>
      </c>
      <c r="AD16" s="231">
        <f t="shared" si="5"/>
        <v>0</v>
      </c>
      <c r="AE16" s="231">
        <f t="shared" si="5"/>
        <v>0</v>
      </c>
      <c r="AF16" s="231">
        <f t="shared" si="5"/>
        <v>0</v>
      </c>
      <c r="AG16" s="231">
        <f t="shared" si="5"/>
        <v>0</v>
      </c>
      <c r="AH16" s="231">
        <f t="shared" si="5"/>
        <v>0</v>
      </c>
      <c r="AI16" s="232">
        <f t="shared" si="5"/>
        <v>0</v>
      </c>
    </row>
    <row r="17" spans="3:35" ht="15.75" thickBot="1">
      <c r="C17" s="4" t="s">
        <v>47</v>
      </c>
      <c r="E17" s="270">
        <f t="shared" ref="E17:E19" si="6">+E94/1000</f>
        <v>8450</v>
      </c>
      <c r="F17" s="271">
        <f t="shared" ref="F17:AI17" si="7">+F94/1000</f>
        <v>0</v>
      </c>
      <c r="G17" s="271">
        <f t="shared" si="7"/>
        <v>0</v>
      </c>
      <c r="H17" s="271">
        <f t="shared" si="7"/>
        <v>0</v>
      </c>
      <c r="I17" s="271">
        <f t="shared" si="7"/>
        <v>0</v>
      </c>
      <c r="J17" s="271">
        <f t="shared" si="7"/>
        <v>0</v>
      </c>
      <c r="K17" s="271">
        <f t="shared" si="7"/>
        <v>0</v>
      </c>
      <c r="L17" s="271">
        <f t="shared" si="7"/>
        <v>0</v>
      </c>
      <c r="M17" s="271">
        <f t="shared" si="7"/>
        <v>0</v>
      </c>
      <c r="N17" s="271">
        <f t="shared" si="7"/>
        <v>0</v>
      </c>
      <c r="O17" s="271">
        <f t="shared" si="7"/>
        <v>0</v>
      </c>
      <c r="P17" s="271">
        <f t="shared" si="7"/>
        <v>0</v>
      </c>
      <c r="Q17" s="271">
        <f t="shared" si="7"/>
        <v>0</v>
      </c>
      <c r="R17" s="271">
        <f t="shared" si="7"/>
        <v>0</v>
      </c>
      <c r="S17" s="271">
        <f t="shared" si="7"/>
        <v>0</v>
      </c>
      <c r="T17" s="271">
        <f t="shared" si="7"/>
        <v>0</v>
      </c>
      <c r="U17" s="271">
        <f t="shared" si="7"/>
        <v>0</v>
      </c>
      <c r="V17" s="271">
        <f t="shared" si="7"/>
        <v>0</v>
      </c>
      <c r="W17" s="271">
        <f t="shared" si="7"/>
        <v>0</v>
      </c>
      <c r="X17" s="271">
        <f t="shared" si="7"/>
        <v>0</v>
      </c>
      <c r="Y17" s="271">
        <f t="shared" si="7"/>
        <v>0</v>
      </c>
      <c r="Z17" s="271">
        <f t="shared" si="7"/>
        <v>0</v>
      </c>
      <c r="AA17" s="271">
        <f t="shared" si="7"/>
        <v>0</v>
      </c>
      <c r="AB17" s="271">
        <f t="shared" si="7"/>
        <v>0</v>
      </c>
      <c r="AC17" s="271">
        <f t="shared" si="7"/>
        <v>0</v>
      </c>
      <c r="AD17" s="271">
        <f t="shared" si="7"/>
        <v>0</v>
      </c>
      <c r="AE17" s="271">
        <f t="shared" si="7"/>
        <v>0</v>
      </c>
      <c r="AF17" s="271">
        <f t="shared" si="7"/>
        <v>0</v>
      </c>
      <c r="AG17" s="271">
        <f t="shared" si="7"/>
        <v>0</v>
      </c>
      <c r="AH17" s="271">
        <f t="shared" si="7"/>
        <v>0</v>
      </c>
      <c r="AI17" s="272">
        <f t="shared" si="7"/>
        <v>0</v>
      </c>
    </row>
    <row r="18" spans="3:35" ht="15.75" thickBot="1">
      <c r="C18" s="4" t="s">
        <v>14</v>
      </c>
      <c r="E18" s="270">
        <f t="shared" si="6"/>
        <v>0</v>
      </c>
      <c r="F18" s="271">
        <f t="shared" ref="F18:AI18" si="8">+F95/1000</f>
        <v>0</v>
      </c>
      <c r="G18" s="271">
        <f t="shared" si="8"/>
        <v>0</v>
      </c>
      <c r="H18" s="271">
        <f t="shared" si="8"/>
        <v>0</v>
      </c>
      <c r="I18" s="271">
        <f t="shared" si="8"/>
        <v>0</v>
      </c>
      <c r="J18" s="271">
        <f t="shared" si="8"/>
        <v>0</v>
      </c>
      <c r="K18" s="271">
        <f t="shared" si="8"/>
        <v>0</v>
      </c>
      <c r="L18" s="271">
        <f t="shared" si="8"/>
        <v>0</v>
      </c>
      <c r="M18" s="271">
        <f t="shared" si="8"/>
        <v>0</v>
      </c>
      <c r="N18" s="271">
        <f t="shared" si="8"/>
        <v>0</v>
      </c>
      <c r="O18" s="271">
        <f t="shared" si="8"/>
        <v>0</v>
      </c>
      <c r="P18" s="271">
        <f t="shared" si="8"/>
        <v>0</v>
      </c>
      <c r="Q18" s="271">
        <f t="shared" si="8"/>
        <v>0</v>
      </c>
      <c r="R18" s="271">
        <f t="shared" si="8"/>
        <v>0</v>
      </c>
      <c r="S18" s="271">
        <f t="shared" si="8"/>
        <v>0</v>
      </c>
      <c r="T18" s="271">
        <f t="shared" si="8"/>
        <v>0</v>
      </c>
      <c r="U18" s="271">
        <f t="shared" si="8"/>
        <v>0</v>
      </c>
      <c r="V18" s="271">
        <f t="shared" si="8"/>
        <v>0</v>
      </c>
      <c r="W18" s="271">
        <f t="shared" si="8"/>
        <v>0</v>
      </c>
      <c r="X18" s="271">
        <f t="shared" si="8"/>
        <v>0</v>
      </c>
      <c r="Y18" s="271">
        <f t="shared" si="8"/>
        <v>0</v>
      </c>
      <c r="Z18" s="271">
        <f t="shared" si="8"/>
        <v>0</v>
      </c>
      <c r="AA18" s="271">
        <f t="shared" si="8"/>
        <v>0</v>
      </c>
      <c r="AB18" s="271">
        <f t="shared" si="8"/>
        <v>0</v>
      </c>
      <c r="AC18" s="271">
        <f t="shared" si="8"/>
        <v>0</v>
      </c>
      <c r="AD18" s="271">
        <f t="shared" si="8"/>
        <v>0</v>
      </c>
      <c r="AE18" s="271">
        <f t="shared" si="8"/>
        <v>0</v>
      </c>
      <c r="AF18" s="271">
        <f t="shared" si="8"/>
        <v>0</v>
      </c>
      <c r="AG18" s="271">
        <f t="shared" si="8"/>
        <v>0</v>
      </c>
      <c r="AH18" s="271">
        <f t="shared" si="8"/>
        <v>0</v>
      </c>
      <c r="AI18" s="272">
        <f t="shared" si="8"/>
        <v>0</v>
      </c>
    </row>
    <row r="19" spans="3:35" ht="15.75" thickBot="1">
      <c r="C19" s="6" t="s">
        <v>13</v>
      </c>
      <c r="E19" s="229">
        <f t="shared" si="6"/>
        <v>13000</v>
      </c>
      <c r="F19" s="236">
        <f t="shared" ref="F19:AI19" si="9">+F96/1000</f>
        <v>0</v>
      </c>
      <c r="G19" s="236">
        <f t="shared" si="9"/>
        <v>0</v>
      </c>
      <c r="H19" s="236">
        <f t="shared" si="9"/>
        <v>0</v>
      </c>
      <c r="I19" s="236">
        <f t="shared" si="9"/>
        <v>0</v>
      </c>
      <c r="J19" s="236">
        <f t="shared" si="9"/>
        <v>0</v>
      </c>
      <c r="K19" s="236">
        <f t="shared" si="9"/>
        <v>0</v>
      </c>
      <c r="L19" s="236">
        <f t="shared" si="9"/>
        <v>0</v>
      </c>
      <c r="M19" s="236">
        <f t="shared" si="9"/>
        <v>0</v>
      </c>
      <c r="N19" s="236">
        <f t="shared" si="9"/>
        <v>0</v>
      </c>
      <c r="O19" s="236">
        <f t="shared" si="9"/>
        <v>0</v>
      </c>
      <c r="P19" s="236">
        <f t="shared" si="9"/>
        <v>0</v>
      </c>
      <c r="Q19" s="236">
        <f t="shared" si="9"/>
        <v>0</v>
      </c>
      <c r="R19" s="236">
        <f t="shared" si="9"/>
        <v>0</v>
      </c>
      <c r="S19" s="236">
        <f t="shared" si="9"/>
        <v>0</v>
      </c>
      <c r="T19" s="236">
        <f t="shared" si="9"/>
        <v>0</v>
      </c>
      <c r="U19" s="236">
        <f t="shared" si="9"/>
        <v>0</v>
      </c>
      <c r="V19" s="236">
        <f t="shared" si="9"/>
        <v>0</v>
      </c>
      <c r="W19" s="236">
        <f t="shared" si="9"/>
        <v>0</v>
      </c>
      <c r="X19" s="236">
        <f t="shared" si="9"/>
        <v>0</v>
      </c>
      <c r="Y19" s="236">
        <f t="shared" si="9"/>
        <v>0</v>
      </c>
      <c r="Z19" s="236">
        <f t="shared" si="9"/>
        <v>0</v>
      </c>
      <c r="AA19" s="236">
        <f t="shared" si="9"/>
        <v>0</v>
      </c>
      <c r="AB19" s="236">
        <f t="shared" si="9"/>
        <v>0</v>
      </c>
      <c r="AC19" s="236">
        <f t="shared" si="9"/>
        <v>0</v>
      </c>
      <c r="AD19" s="236">
        <f t="shared" si="9"/>
        <v>0</v>
      </c>
      <c r="AE19" s="236">
        <f t="shared" si="9"/>
        <v>0</v>
      </c>
      <c r="AF19" s="236">
        <f t="shared" si="9"/>
        <v>0</v>
      </c>
      <c r="AG19" s="236">
        <f t="shared" si="9"/>
        <v>0</v>
      </c>
      <c r="AH19" s="236">
        <f t="shared" si="9"/>
        <v>0</v>
      </c>
      <c r="AI19" s="237">
        <f t="shared" si="9"/>
        <v>0</v>
      </c>
    </row>
    <row r="21" spans="3:35" ht="18.75">
      <c r="C21" s="18"/>
    </row>
    <row r="22" spans="3:35" ht="21">
      <c r="C22" s="19" t="s">
        <v>104</v>
      </c>
    </row>
    <row r="24" spans="3:35" ht="15.75">
      <c r="C24" s="67" t="s">
        <v>242</v>
      </c>
    </row>
    <row r="25" spans="3:35" ht="18.75">
      <c r="C25" s="18"/>
    </row>
    <row r="26" spans="3:35">
      <c r="C26" s="20" t="s">
        <v>203</v>
      </c>
    </row>
    <row r="27" spans="3:35" ht="18.75">
      <c r="C27" s="18"/>
    </row>
    <row r="28" spans="3:35">
      <c r="E28" s="2">
        <v>0</v>
      </c>
      <c r="F28" s="2">
        <v>1</v>
      </c>
      <c r="G28" s="2">
        <v>2</v>
      </c>
      <c r="H28" s="2">
        <v>3</v>
      </c>
      <c r="I28" s="2">
        <v>4</v>
      </c>
      <c r="J28" s="2">
        <v>5</v>
      </c>
      <c r="K28" s="2">
        <v>6</v>
      </c>
      <c r="L28" s="2">
        <v>7</v>
      </c>
      <c r="M28" s="2">
        <v>8</v>
      </c>
      <c r="N28" s="2">
        <v>9</v>
      </c>
      <c r="O28" s="2">
        <v>10</v>
      </c>
      <c r="P28" s="2">
        <v>11</v>
      </c>
      <c r="Q28" s="2">
        <v>12</v>
      </c>
      <c r="R28" s="2">
        <v>13</v>
      </c>
      <c r="S28" s="2">
        <v>14</v>
      </c>
      <c r="T28" s="2">
        <v>15</v>
      </c>
      <c r="U28" s="2">
        <v>16</v>
      </c>
      <c r="V28" s="2">
        <v>17</v>
      </c>
      <c r="W28" s="2">
        <v>18</v>
      </c>
      <c r="X28" s="2">
        <v>19</v>
      </c>
      <c r="Y28" s="2">
        <v>20</v>
      </c>
      <c r="Z28" s="2">
        <v>21</v>
      </c>
      <c r="AA28" s="2">
        <v>22</v>
      </c>
      <c r="AB28" s="2">
        <v>23</v>
      </c>
      <c r="AC28" s="2">
        <v>24</v>
      </c>
      <c r="AD28" s="2">
        <v>25</v>
      </c>
      <c r="AE28" s="2">
        <v>26</v>
      </c>
      <c r="AF28" s="2">
        <v>27</v>
      </c>
      <c r="AG28" s="2">
        <v>28</v>
      </c>
      <c r="AH28" s="2">
        <v>29</v>
      </c>
      <c r="AI28" s="2">
        <v>30</v>
      </c>
    </row>
    <row r="29" spans="3:35">
      <c r="C29" t="s">
        <v>4</v>
      </c>
      <c r="E29" s="10">
        <f>+'Costes de Inversión'!E69</f>
        <v>2000000</v>
      </c>
      <c r="F29" s="10">
        <f>+'Costes de Inversión'!F69</f>
        <v>0</v>
      </c>
      <c r="G29" s="10">
        <f>+'Costes de Inversión'!G69</f>
        <v>0</v>
      </c>
      <c r="H29" s="10">
        <f>+'Costes de Inversión'!H69</f>
        <v>0</v>
      </c>
      <c r="I29" s="10">
        <f>+'Costes de Inversión'!I69</f>
        <v>0</v>
      </c>
      <c r="J29" s="10">
        <f>+'Costes de Inversión'!J69</f>
        <v>0</v>
      </c>
      <c r="K29" s="10">
        <f>+'Costes de Inversión'!K69</f>
        <v>0</v>
      </c>
      <c r="L29" s="10">
        <f>+'Costes de Inversión'!L69</f>
        <v>0</v>
      </c>
      <c r="M29" s="10">
        <f>+'Costes de Inversión'!M69</f>
        <v>0</v>
      </c>
      <c r="N29" s="10">
        <f>+'Costes de Inversión'!N69</f>
        <v>0</v>
      </c>
      <c r="O29" s="10">
        <f>+'Costes de Inversión'!O69</f>
        <v>0</v>
      </c>
      <c r="P29" s="10">
        <f>+'Costes de Inversión'!P69</f>
        <v>0</v>
      </c>
      <c r="Q29" s="10">
        <f>+'Costes de Inversión'!Q69</f>
        <v>0</v>
      </c>
      <c r="R29" s="10">
        <f>+'Costes de Inversión'!R69</f>
        <v>0</v>
      </c>
      <c r="S29" s="10">
        <f>+'Costes de Inversión'!S69</f>
        <v>0</v>
      </c>
      <c r="T29" s="10">
        <f>+'Costes de Inversión'!T69</f>
        <v>0</v>
      </c>
      <c r="U29" s="10">
        <f>+'Costes de Inversión'!U69</f>
        <v>0</v>
      </c>
      <c r="V29" s="10">
        <f>+'Costes de Inversión'!V69</f>
        <v>0</v>
      </c>
      <c r="W29" s="10">
        <f>+'Costes de Inversión'!W69</f>
        <v>0</v>
      </c>
      <c r="X29" s="10">
        <f>+'Costes de Inversión'!X69</f>
        <v>0</v>
      </c>
      <c r="Y29" s="10">
        <f>+'Costes de Inversión'!Y69</f>
        <v>0</v>
      </c>
      <c r="Z29" s="10">
        <f>+'Costes de Inversión'!Z69</f>
        <v>0</v>
      </c>
      <c r="AA29" s="10">
        <f>+'Costes de Inversión'!AA69</f>
        <v>0</v>
      </c>
      <c r="AB29" s="10">
        <f>+'Costes de Inversión'!AB69</f>
        <v>0</v>
      </c>
      <c r="AC29" s="10">
        <f>+'Costes de Inversión'!AC69</f>
        <v>0</v>
      </c>
      <c r="AD29" s="10">
        <f>+'Costes de Inversión'!AD69</f>
        <v>0</v>
      </c>
      <c r="AE29" s="10">
        <f>+'Costes de Inversión'!AE69</f>
        <v>0</v>
      </c>
      <c r="AF29" s="10">
        <f>+'Costes de Inversión'!AF69</f>
        <v>0</v>
      </c>
      <c r="AG29" s="10">
        <f>+'Costes de Inversión'!AG69</f>
        <v>0</v>
      </c>
      <c r="AH29" s="10">
        <f>+'Costes de Inversión'!AH69</f>
        <v>0</v>
      </c>
      <c r="AI29" s="10">
        <f>+'Costes de Inversión'!AI69</f>
        <v>0</v>
      </c>
    </row>
    <row r="32" spans="3:35">
      <c r="C32" s="20" t="s">
        <v>269</v>
      </c>
    </row>
    <row r="34" spans="3:35">
      <c r="D34" s="8"/>
      <c r="E34" s="2">
        <v>0</v>
      </c>
      <c r="F34" s="2">
        <v>1</v>
      </c>
      <c r="G34" s="2">
        <v>2</v>
      </c>
      <c r="H34" s="2">
        <v>3</v>
      </c>
      <c r="I34" s="2">
        <v>4</v>
      </c>
      <c r="J34" s="2">
        <v>5</v>
      </c>
      <c r="K34" s="2">
        <v>6</v>
      </c>
      <c r="L34" s="2">
        <v>7</v>
      </c>
      <c r="M34" s="2">
        <v>8</v>
      </c>
      <c r="N34" s="2">
        <v>9</v>
      </c>
      <c r="O34" s="2">
        <v>10</v>
      </c>
      <c r="P34" s="2">
        <v>11</v>
      </c>
      <c r="Q34" s="2">
        <v>12</v>
      </c>
      <c r="R34" s="2">
        <v>13</v>
      </c>
      <c r="S34" s="2">
        <v>14</v>
      </c>
      <c r="T34" s="2">
        <v>15</v>
      </c>
      <c r="U34" s="2">
        <v>16</v>
      </c>
      <c r="V34" s="2">
        <v>17</v>
      </c>
      <c r="W34" s="2">
        <v>18</v>
      </c>
      <c r="X34" s="2">
        <v>19</v>
      </c>
      <c r="Y34" s="2">
        <v>20</v>
      </c>
      <c r="Z34" s="2">
        <v>21</v>
      </c>
      <c r="AA34" s="2">
        <v>22</v>
      </c>
      <c r="AB34" s="2">
        <v>23</v>
      </c>
      <c r="AC34" s="2">
        <v>24</v>
      </c>
      <c r="AD34" s="2">
        <v>25</v>
      </c>
      <c r="AE34" s="2">
        <v>26</v>
      </c>
      <c r="AF34" s="2">
        <v>27</v>
      </c>
      <c r="AG34" s="2">
        <v>28</v>
      </c>
      <c r="AH34" s="2">
        <v>29</v>
      </c>
      <c r="AI34" s="2">
        <v>30</v>
      </c>
    </row>
    <row r="35" spans="3:35">
      <c r="C35" s="278" t="s">
        <v>270</v>
      </c>
      <c r="D35" s="279">
        <f>+Inputs!D95</f>
        <v>0.7</v>
      </c>
      <c r="E35" s="280">
        <f>+E$29*$D35</f>
        <v>1400000</v>
      </c>
      <c r="F35" s="280">
        <f t="shared" ref="F35:AI37" si="10">+F$29*$D35</f>
        <v>0</v>
      </c>
      <c r="G35" s="280">
        <f t="shared" si="10"/>
        <v>0</v>
      </c>
      <c r="H35" s="280">
        <f t="shared" si="10"/>
        <v>0</v>
      </c>
      <c r="I35" s="280">
        <f t="shared" si="10"/>
        <v>0</v>
      </c>
      <c r="J35" s="280">
        <f t="shared" si="10"/>
        <v>0</v>
      </c>
      <c r="K35" s="280">
        <f t="shared" si="10"/>
        <v>0</v>
      </c>
      <c r="L35" s="280">
        <f t="shared" si="10"/>
        <v>0</v>
      </c>
      <c r="M35" s="280">
        <f t="shared" si="10"/>
        <v>0</v>
      </c>
      <c r="N35" s="280">
        <f t="shared" si="10"/>
        <v>0</v>
      </c>
      <c r="O35" s="280">
        <f t="shared" si="10"/>
        <v>0</v>
      </c>
      <c r="P35" s="280">
        <f t="shared" si="10"/>
        <v>0</v>
      </c>
      <c r="Q35" s="280">
        <f t="shared" si="10"/>
        <v>0</v>
      </c>
      <c r="R35" s="280">
        <f t="shared" si="10"/>
        <v>0</v>
      </c>
      <c r="S35" s="280">
        <f t="shared" si="10"/>
        <v>0</v>
      </c>
      <c r="T35" s="280">
        <f t="shared" si="10"/>
        <v>0</v>
      </c>
      <c r="U35" s="280">
        <f t="shared" si="10"/>
        <v>0</v>
      </c>
      <c r="V35" s="280">
        <f t="shared" si="10"/>
        <v>0</v>
      </c>
      <c r="W35" s="280">
        <f t="shared" si="10"/>
        <v>0</v>
      </c>
      <c r="X35" s="280">
        <f t="shared" si="10"/>
        <v>0</v>
      </c>
      <c r="Y35" s="280">
        <f t="shared" si="10"/>
        <v>0</v>
      </c>
      <c r="Z35" s="280">
        <f t="shared" si="10"/>
        <v>0</v>
      </c>
      <c r="AA35" s="280">
        <f t="shared" si="10"/>
        <v>0</v>
      </c>
      <c r="AB35" s="280">
        <f t="shared" si="10"/>
        <v>0</v>
      </c>
      <c r="AC35" s="280">
        <f t="shared" si="10"/>
        <v>0</v>
      </c>
      <c r="AD35" s="280">
        <f t="shared" si="10"/>
        <v>0</v>
      </c>
      <c r="AE35" s="280">
        <f t="shared" si="10"/>
        <v>0</v>
      </c>
      <c r="AF35" s="280">
        <f t="shared" si="10"/>
        <v>0</v>
      </c>
      <c r="AG35" s="280">
        <f t="shared" si="10"/>
        <v>0</v>
      </c>
      <c r="AH35" s="280">
        <f t="shared" si="10"/>
        <v>0</v>
      </c>
      <c r="AI35" s="280">
        <f t="shared" si="10"/>
        <v>0</v>
      </c>
    </row>
    <row r="36" spans="3:35">
      <c r="C36" s="182" t="s">
        <v>271</v>
      </c>
      <c r="D36" s="281">
        <f>+Inputs!D96</f>
        <v>0.3</v>
      </c>
      <c r="E36" s="222">
        <f>+E$29*$D36</f>
        <v>600000</v>
      </c>
      <c r="F36" s="222">
        <f t="shared" si="10"/>
        <v>0</v>
      </c>
      <c r="G36" s="222">
        <f t="shared" si="10"/>
        <v>0</v>
      </c>
      <c r="H36" s="222">
        <f t="shared" si="10"/>
        <v>0</v>
      </c>
      <c r="I36" s="222">
        <f t="shared" si="10"/>
        <v>0</v>
      </c>
      <c r="J36" s="222">
        <f t="shared" si="10"/>
        <v>0</v>
      </c>
      <c r="K36" s="222">
        <f t="shared" si="10"/>
        <v>0</v>
      </c>
      <c r="L36" s="222">
        <f t="shared" si="10"/>
        <v>0</v>
      </c>
      <c r="M36" s="222">
        <f t="shared" si="10"/>
        <v>0</v>
      </c>
      <c r="N36" s="222">
        <f t="shared" si="10"/>
        <v>0</v>
      </c>
      <c r="O36" s="222">
        <f t="shared" si="10"/>
        <v>0</v>
      </c>
      <c r="P36" s="222">
        <f t="shared" si="10"/>
        <v>0</v>
      </c>
      <c r="Q36" s="222">
        <f t="shared" si="10"/>
        <v>0</v>
      </c>
      <c r="R36" s="222">
        <f t="shared" si="10"/>
        <v>0</v>
      </c>
      <c r="S36" s="222">
        <f t="shared" si="10"/>
        <v>0</v>
      </c>
      <c r="T36" s="222">
        <f t="shared" si="10"/>
        <v>0</v>
      </c>
      <c r="U36" s="222">
        <f t="shared" si="10"/>
        <v>0</v>
      </c>
      <c r="V36" s="222">
        <f t="shared" si="10"/>
        <v>0</v>
      </c>
      <c r="W36" s="222">
        <f t="shared" si="10"/>
        <v>0</v>
      </c>
      <c r="X36" s="222">
        <f t="shared" si="10"/>
        <v>0</v>
      </c>
      <c r="Y36" s="222">
        <f t="shared" si="10"/>
        <v>0</v>
      </c>
      <c r="Z36" s="222">
        <f t="shared" si="10"/>
        <v>0</v>
      </c>
      <c r="AA36" s="222">
        <f t="shared" si="10"/>
        <v>0</v>
      </c>
      <c r="AB36" s="222">
        <f t="shared" si="10"/>
        <v>0</v>
      </c>
      <c r="AC36" s="222">
        <f t="shared" si="10"/>
        <v>0</v>
      </c>
      <c r="AD36" s="222">
        <f t="shared" si="10"/>
        <v>0</v>
      </c>
      <c r="AE36" s="222">
        <f t="shared" si="10"/>
        <v>0</v>
      </c>
      <c r="AF36" s="222">
        <f t="shared" si="10"/>
        <v>0</v>
      </c>
      <c r="AG36" s="222">
        <f t="shared" si="10"/>
        <v>0</v>
      </c>
      <c r="AH36" s="222">
        <f t="shared" si="10"/>
        <v>0</v>
      </c>
      <c r="AI36" s="222">
        <f t="shared" si="10"/>
        <v>0</v>
      </c>
    </row>
    <row r="37" spans="3:35">
      <c r="C37" s="282" t="s">
        <v>272</v>
      </c>
      <c r="D37" s="283">
        <f>+Inputs!D97</f>
        <v>0</v>
      </c>
      <c r="E37" s="223">
        <f t="shared" ref="E37:T37" si="11">+E$29*$D37</f>
        <v>0</v>
      </c>
      <c r="F37" s="223">
        <f t="shared" si="11"/>
        <v>0</v>
      </c>
      <c r="G37" s="223">
        <f t="shared" si="11"/>
        <v>0</v>
      </c>
      <c r="H37" s="223">
        <f t="shared" si="11"/>
        <v>0</v>
      </c>
      <c r="I37" s="223">
        <f t="shared" si="11"/>
        <v>0</v>
      </c>
      <c r="J37" s="223">
        <f t="shared" si="11"/>
        <v>0</v>
      </c>
      <c r="K37" s="223">
        <f t="shared" si="11"/>
        <v>0</v>
      </c>
      <c r="L37" s="223">
        <f t="shared" si="11"/>
        <v>0</v>
      </c>
      <c r="M37" s="223">
        <f t="shared" si="11"/>
        <v>0</v>
      </c>
      <c r="N37" s="223">
        <f t="shared" si="11"/>
        <v>0</v>
      </c>
      <c r="O37" s="223">
        <f t="shared" si="11"/>
        <v>0</v>
      </c>
      <c r="P37" s="223">
        <f t="shared" si="11"/>
        <v>0</v>
      </c>
      <c r="Q37" s="223">
        <f t="shared" si="11"/>
        <v>0</v>
      </c>
      <c r="R37" s="223">
        <f t="shared" si="11"/>
        <v>0</v>
      </c>
      <c r="S37" s="223">
        <f t="shared" si="11"/>
        <v>0</v>
      </c>
      <c r="T37" s="223">
        <f t="shared" si="11"/>
        <v>0</v>
      </c>
      <c r="U37" s="223">
        <f t="shared" si="10"/>
        <v>0</v>
      </c>
      <c r="V37" s="223">
        <f t="shared" si="10"/>
        <v>0</v>
      </c>
      <c r="W37" s="223">
        <f t="shared" si="10"/>
        <v>0</v>
      </c>
      <c r="X37" s="223">
        <f t="shared" si="10"/>
        <v>0</v>
      </c>
      <c r="Y37" s="223">
        <f t="shared" si="10"/>
        <v>0</v>
      </c>
      <c r="Z37" s="223">
        <f t="shared" si="10"/>
        <v>0</v>
      </c>
      <c r="AA37" s="223">
        <f t="shared" si="10"/>
        <v>0</v>
      </c>
      <c r="AB37" s="223">
        <f t="shared" si="10"/>
        <v>0</v>
      </c>
      <c r="AC37" s="223">
        <f t="shared" si="10"/>
        <v>0</v>
      </c>
      <c r="AD37" s="223">
        <f t="shared" si="10"/>
        <v>0</v>
      </c>
      <c r="AE37" s="223">
        <f t="shared" si="10"/>
        <v>0</v>
      </c>
      <c r="AF37" s="223">
        <f t="shared" si="10"/>
        <v>0</v>
      </c>
      <c r="AG37" s="223">
        <f t="shared" si="10"/>
        <v>0</v>
      </c>
      <c r="AH37" s="223">
        <f t="shared" si="10"/>
        <v>0</v>
      </c>
      <c r="AI37" s="223">
        <f t="shared" si="10"/>
        <v>0</v>
      </c>
    </row>
    <row r="38" spans="3:35">
      <c r="C38" s="181" t="s">
        <v>273</v>
      </c>
      <c r="E38" s="262">
        <f t="shared" ref="E38:AI38" si="12">+SUM(E35:E37)</f>
        <v>2000000</v>
      </c>
      <c r="F38" s="262">
        <f t="shared" si="12"/>
        <v>0</v>
      </c>
      <c r="G38" s="262">
        <f t="shared" si="12"/>
        <v>0</v>
      </c>
      <c r="H38" s="262">
        <f t="shared" si="12"/>
        <v>0</v>
      </c>
      <c r="I38" s="262">
        <f t="shared" si="12"/>
        <v>0</v>
      </c>
      <c r="J38" s="262">
        <f t="shared" si="12"/>
        <v>0</v>
      </c>
      <c r="K38" s="262">
        <f t="shared" si="12"/>
        <v>0</v>
      </c>
      <c r="L38" s="262">
        <f t="shared" si="12"/>
        <v>0</v>
      </c>
      <c r="M38" s="262">
        <f t="shared" si="12"/>
        <v>0</v>
      </c>
      <c r="N38" s="262">
        <f t="shared" si="12"/>
        <v>0</v>
      </c>
      <c r="O38" s="262">
        <f t="shared" si="12"/>
        <v>0</v>
      </c>
      <c r="P38" s="262">
        <f t="shared" si="12"/>
        <v>0</v>
      </c>
      <c r="Q38" s="262">
        <f t="shared" si="12"/>
        <v>0</v>
      </c>
      <c r="R38" s="262">
        <f t="shared" si="12"/>
        <v>0</v>
      </c>
      <c r="S38" s="262">
        <f t="shared" si="12"/>
        <v>0</v>
      </c>
      <c r="T38" s="262">
        <f t="shared" si="12"/>
        <v>0</v>
      </c>
      <c r="U38" s="262">
        <f t="shared" si="12"/>
        <v>0</v>
      </c>
      <c r="V38" s="262">
        <f t="shared" si="12"/>
        <v>0</v>
      </c>
      <c r="W38" s="262">
        <f t="shared" si="12"/>
        <v>0</v>
      </c>
      <c r="X38" s="262">
        <f t="shared" si="12"/>
        <v>0</v>
      </c>
      <c r="Y38" s="262">
        <f t="shared" si="12"/>
        <v>0</v>
      </c>
      <c r="Z38" s="262">
        <f t="shared" si="12"/>
        <v>0</v>
      </c>
      <c r="AA38" s="262">
        <f t="shared" si="12"/>
        <v>0</v>
      </c>
      <c r="AB38" s="262">
        <f t="shared" si="12"/>
        <v>0</v>
      </c>
      <c r="AC38" s="262">
        <f t="shared" si="12"/>
        <v>0</v>
      </c>
      <c r="AD38" s="262">
        <f t="shared" si="12"/>
        <v>0</v>
      </c>
      <c r="AE38" s="262">
        <f t="shared" si="12"/>
        <v>0</v>
      </c>
      <c r="AF38" s="262">
        <f t="shared" si="12"/>
        <v>0</v>
      </c>
      <c r="AG38" s="262">
        <f t="shared" si="12"/>
        <v>0</v>
      </c>
      <c r="AH38" s="262">
        <f t="shared" si="12"/>
        <v>0</v>
      </c>
      <c r="AI38" s="262">
        <f t="shared" si="12"/>
        <v>0</v>
      </c>
    </row>
    <row r="39" spans="3:35">
      <c r="H39" s="284">
        <f>+E34</f>
        <v>0</v>
      </c>
      <c r="I39" s="284">
        <f t="shared" ref="I39:AI39" si="13">+F34</f>
        <v>1</v>
      </c>
      <c r="J39" s="284">
        <f t="shared" si="13"/>
        <v>2</v>
      </c>
      <c r="K39" s="284">
        <f t="shared" si="13"/>
        <v>3</v>
      </c>
      <c r="L39" s="284">
        <f t="shared" si="13"/>
        <v>4</v>
      </c>
      <c r="M39" s="284">
        <f t="shared" si="13"/>
        <v>5</v>
      </c>
      <c r="N39" s="284">
        <f t="shared" si="13"/>
        <v>6</v>
      </c>
      <c r="O39" s="284">
        <f t="shared" si="13"/>
        <v>7</v>
      </c>
      <c r="P39" s="284">
        <f t="shared" si="13"/>
        <v>8</v>
      </c>
      <c r="Q39" s="284">
        <f t="shared" si="13"/>
        <v>9</v>
      </c>
      <c r="R39" s="284">
        <f t="shared" si="13"/>
        <v>10</v>
      </c>
      <c r="S39" s="284">
        <f t="shared" si="13"/>
        <v>11</v>
      </c>
      <c r="T39" s="284">
        <f t="shared" si="13"/>
        <v>12</v>
      </c>
      <c r="U39" s="284">
        <f t="shared" si="13"/>
        <v>13</v>
      </c>
      <c r="V39" s="284">
        <f t="shared" si="13"/>
        <v>14</v>
      </c>
      <c r="W39" s="284">
        <f t="shared" si="13"/>
        <v>15</v>
      </c>
      <c r="X39" s="284">
        <f t="shared" si="13"/>
        <v>16</v>
      </c>
      <c r="Y39" s="284">
        <f t="shared" si="13"/>
        <v>17</v>
      </c>
      <c r="Z39" s="284">
        <f t="shared" si="13"/>
        <v>18</v>
      </c>
      <c r="AA39" s="284">
        <f t="shared" si="13"/>
        <v>19</v>
      </c>
      <c r="AB39" s="284">
        <f t="shared" si="13"/>
        <v>20</v>
      </c>
      <c r="AC39" s="284">
        <f t="shared" si="13"/>
        <v>21</v>
      </c>
      <c r="AD39" s="284">
        <f t="shared" si="13"/>
        <v>22</v>
      </c>
      <c r="AE39" s="284">
        <f t="shared" si="13"/>
        <v>23</v>
      </c>
      <c r="AF39" s="284">
        <f t="shared" si="13"/>
        <v>24</v>
      </c>
      <c r="AG39" s="284">
        <f t="shared" si="13"/>
        <v>25</v>
      </c>
      <c r="AH39" s="284">
        <f t="shared" si="13"/>
        <v>26</v>
      </c>
      <c r="AI39" s="284">
        <f t="shared" si="13"/>
        <v>27</v>
      </c>
    </row>
    <row r="41" spans="3:35">
      <c r="C41" s="20" t="s">
        <v>274</v>
      </c>
    </row>
    <row r="43" spans="3:35">
      <c r="C43" t="s">
        <v>264</v>
      </c>
      <c r="D43" s="10">
        <f>+Inputs!D99</f>
        <v>600000</v>
      </c>
    </row>
    <row r="44" spans="3:35">
      <c r="C44" t="s">
        <v>265</v>
      </c>
      <c r="D44" s="285">
        <f>+Inputs!D100</f>
        <v>0</v>
      </c>
    </row>
    <row r="45" spans="3:35">
      <c r="C45" t="s">
        <v>266</v>
      </c>
      <c r="D45" s="285">
        <f>+Inputs!D101</f>
        <v>5</v>
      </c>
    </row>
    <row r="46" spans="3:35">
      <c r="C46" t="s">
        <v>267</v>
      </c>
      <c r="D46" s="286">
        <f>+Inputs!D102</f>
        <v>3.2000000000000001E-2</v>
      </c>
    </row>
    <row r="47" spans="3:35">
      <c r="C47" t="s">
        <v>268</v>
      </c>
      <c r="D47">
        <f>+Inputs!D103</f>
        <v>20</v>
      </c>
    </row>
    <row r="48" spans="3:35">
      <c r="C48" t="s">
        <v>275</v>
      </c>
      <c r="D48" s="10">
        <f>+D43*(1+D46)^D45</f>
        <v>702343.77386065922</v>
      </c>
    </row>
    <row r="49" spans="3:35">
      <c r="C49" s="1" t="s">
        <v>276</v>
      </c>
      <c r="D49" s="287">
        <f>+D48/((1-(1+D46)^(-D47))/D46)</f>
        <v>48085.770757926868</v>
      </c>
    </row>
    <row r="52" spans="3:35">
      <c r="D52" s="8"/>
      <c r="E52" s="2">
        <v>0</v>
      </c>
      <c r="F52" s="2">
        <v>1</v>
      </c>
      <c r="G52" s="2">
        <v>2</v>
      </c>
      <c r="H52" s="2">
        <v>3</v>
      </c>
      <c r="I52" s="2">
        <v>4</v>
      </c>
      <c r="J52" s="2">
        <v>5</v>
      </c>
      <c r="K52" s="2">
        <v>6</v>
      </c>
      <c r="L52" s="2">
        <v>7</v>
      </c>
      <c r="M52" s="2">
        <v>8</v>
      </c>
      <c r="N52" s="2">
        <v>9</v>
      </c>
      <c r="O52" s="2">
        <v>10</v>
      </c>
      <c r="P52" s="2">
        <v>11</v>
      </c>
      <c r="Q52" s="2">
        <v>12</v>
      </c>
      <c r="R52" s="2">
        <v>13</v>
      </c>
      <c r="S52" s="2">
        <v>14</v>
      </c>
      <c r="T52" s="2">
        <v>15</v>
      </c>
      <c r="U52" s="2">
        <v>16</v>
      </c>
      <c r="V52" s="2">
        <v>17</v>
      </c>
      <c r="W52" s="2">
        <v>18</v>
      </c>
      <c r="X52" s="2">
        <v>19</v>
      </c>
      <c r="Y52" s="2">
        <v>20</v>
      </c>
      <c r="Z52" s="2">
        <v>21</v>
      </c>
      <c r="AA52" s="2">
        <v>22</v>
      </c>
      <c r="AB52" s="2">
        <v>23</v>
      </c>
      <c r="AC52" s="2">
        <v>24</v>
      </c>
      <c r="AD52" s="2">
        <v>25</v>
      </c>
      <c r="AE52" s="2">
        <v>26</v>
      </c>
      <c r="AF52" s="2">
        <v>27</v>
      </c>
      <c r="AG52" s="2">
        <v>28</v>
      </c>
      <c r="AH52" s="2">
        <v>29</v>
      </c>
      <c r="AI52" s="2">
        <v>30</v>
      </c>
    </row>
    <row r="53" spans="3:35">
      <c r="C53" s="181" t="s">
        <v>277</v>
      </c>
      <c r="E53" s="262">
        <f>-IFERROR(VLOOKUP(E52,$C$61:$F$80,3,FALSE),0)</f>
        <v>0</v>
      </c>
      <c r="F53" s="262">
        <f t="shared" ref="F53:AI53" si="14">-IFERROR(VLOOKUP(F52,$C$61:$F$80,3,FALSE),0)</f>
        <v>0</v>
      </c>
      <c r="G53" s="262">
        <f t="shared" si="14"/>
        <v>0</v>
      </c>
      <c r="H53" s="262">
        <f t="shared" si="14"/>
        <v>0</v>
      </c>
      <c r="I53" s="262">
        <f t="shared" si="14"/>
        <v>0</v>
      </c>
      <c r="J53" s="262">
        <f t="shared" si="14"/>
        <v>-25610.769994385773</v>
      </c>
      <c r="K53" s="262">
        <f t="shared" si="14"/>
        <v>-26430.314634206119</v>
      </c>
      <c r="L53" s="262">
        <f t="shared" si="14"/>
        <v>-27276.084702500713</v>
      </c>
      <c r="M53" s="262">
        <f t="shared" si="14"/>
        <v>-28148.919412980737</v>
      </c>
      <c r="N53" s="262">
        <f t="shared" si="14"/>
        <v>-29049.684834196123</v>
      </c>
      <c r="O53" s="262">
        <f t="shared" si="14"/>
        <v>-29979.274748890399</v>
      </c>
      <c r="P53" s="262">
        <f t="shared" si="14"/>
        <v>-30938.61154085489</v>
      </c>
      <c r="Q53" s="262">
        <f t="shared" si="14"/>
        <v>-31928.647110162248</v>
      </c>
      <c r="R53" s="262">
        <f t="shared" si="14"/>
        <v>-32950.363817687437</v>
      </c>
      <c r="S53" s="262">
        <f t="shared" si="14"/>
        <v>-34004.775459853437</v>
      </c>
      <c r="T53" s="262">
        <f t="shared" si="14"/>
        <v>-35092.928274568752</v>
      </c>
      <c r="U53" s="262">
        <f t="shared" si="14"/>
        <v>-36215.901979354952</v>
      </c>
      <c r="V53" s="262">
        <f t="shared" si="14"/>
        <v>-37374.810842694307</v>
      </c>
      <c r="W53" s="262">
        <f t="shared" si="14"/>
        <v>-38570.804789660528</v>
      </c>
      <c r="X53" s="262">
        <f t="shared" si="14"/>
        <v>-39805.070542929665</v>
      </c>
      <c r="Y53" s="262">
        <f t="shared" si="14"/>
        <v>-41078.832800303411</v>
      </c>
      <c r="Z53" s="262">
        <f t="shared" si="14"/>
        <v>-42393.355449913121</v>
      </c>
      <c r="AA53" s="262">
        <f t="shared" si="14"/>
        <v>-43749.942824310339</v>
      </c>
      <c r="AB53" s="262">
        <f t="shared" si="14"/>
        <v>-45149.940994688273</v>
      </c>
      <c r="AC53" s="262">
        <f t="shared" si="14"/>
        <v>-46594.739106518296</v>
      </c>
      <c r="AD53" s="262">
        <f t="shared" si="14"/>
        <v>0</v>
      </c>
      <c r="AE53" s="262">
        <f t="shared" si="14"/>
        <v>0</v>
      </c>
      <c r="AF53" s="262">
        <f t="shared" si="14"/>
        <v>0</v>
      </c>
      <c r="AG53" s="262">
        <f t="shared" si="14"/>
        <v>0</v>
      </c>
      <c r="AH53" s="262">
        <f t="shared" si="14"/>
        <v>0</v>
      </c>
      <c r="AI53" s="262">
        <f t="shared" si="14"/>
        <v>0</v>
      </c>
    </row>
    <row r="54" spans="3:35">
      <c r="C54" s="181" t="s">
        <v>278</v>
      </c>
      <c r="E54" s="262">
        <f>-IFERROR(VLOOKUP(E52,$C$61:$F$80,2,FALSE),0)</f>
        <v>0</v>
      </c>
      <c r="F54" s="262">
        <f t="shared" ref="F54:AI54" si="15">-IFERROR(VLOOKUP(F52,$C$61:$F$80,2,FALSE),0)</f>
        <v>0</v>
      </c>
      <c r="G54" s="262">
        <f t="shared" si="15"/>
        <v>0</v>
      </c>
      <c r="H54" s="262">
        <f t="shared" si="15"/>
        <v>0</v>
      </c>
      <c r="I54" s="262">
        <f t="shared" si="15"/>
        <v>0</v>
      </c>
      <c r="J54" s="262">
        <f t="shared" si="15"/>
        <v>-22475.000763541095</v>
      </c>
      <c r="K54" s="262">
        <f t="shared" si="15"/>
        <v>-21655.456123720749</v>
      </c>
      <c r="L54" s="262">
        <f t="shared" si="15"/>
        <v>-20809.686055426155</v>
      </c>
      <c r="M54" s="262">
        <f t="shared" si="15"/>
        <v>-19936.851344946132</v>
      </c>
      <c r="N54" s="262">
        <f t="shared" si="15"/>
        <v>-19036.085923730745</v>
      </c>
      <c r="O54" s="262">
        <f t="shared" si="15"/>
        <v>-18106.496009036469</v>
      </c>
      <c r="P54" s="262">
        <f t="shared" si="15"/>
        <v>-17147.159217071978</v>
      </c>
      <c r="Q54" s="262">
        <f t="shared" si="15"/>
        <v>-16157.12364776462</v>
      </c>
      <c r="R54" s="262">
        <f t="shared" si="15"/>
        <v>-15135.406940239427</v>
      </c>
      <c r="S54" s="262">
        <f t="shared" si="15"/>
        <v>-14080.995298073431</v>
      </c>
      <c r="T54" s="262">
        <f t="shared" si="15"/>
        <v>-12992.842483358119</v>
      </c>
      <c r="U54" s="262">
        <f t="shared" si="15"/>
        <v>-11869.868778571919</v>
      </c>
      <c r="V54" s="262">
        <f t="shared" si="15"/>
        <v>-10710.959915232559</v>
      </c>
      <c r="W54" s="262">
        <f t="shared" si="15"/>
        <v>-9514.9659682663423</v>
      </c>
      <c r="X54" s="262">
        <f t="shared" si="15"/>
        <v>-8280.700214997205</v>
      </c>
      <c r="Y54" s="262">
        <f t="shared" si="15"/>
        <v>-7006.937957623456</v>
      </c>
      <c r="Z54" s="262">
        <f t="shared" si="15"/>
        <v>-5692.4153080137467</v>
      </c>
      <c r="AA54" s="262">
        <f t="shared" si="15"/>
        <v>-4335.8279336165269</v>
      </c>
      <c r="AB54" s="262">
        <f t="shared" si="15"/>
        <v>-2935.8297632385957</v>
      </c>
      <c r="AC54" s="262">
        <f t="shared" si="15"/>
        <v>-1491.0316514085712</v>
      </c>
      <c r="AD54" s="262">
        <f t="shared" si="15"/>
        <v>0</v>
      </c>
      <c r="AE54" s="262">
        <f t="shared" si="15"/>
        <v>0</v>
      </c>
      <c r="AF54" s="262">
        <f t="shared" si="15"/>
        <v>0</v>
      </c>
      <c r="AG54" s="262">
        <f t="shared" si="15"/>
        <v>0</v>
      </c>
      <c r="AH54" s="262">
        <f t="shared" si="15"/>
        <v>0</v>
      </c>
      <c r="AI54" s="262">
        <f t="shared" si="15"/>
        <v>0</v>
      </c>
    </row>
    <row r="58" spans="3:35">
      <c r="C58" s="1" t="s">
        <v>279</v>
      </c>
    </row>
    <row r="60" spans="3:35">
      <c r="C60" s="1" t="s">
        <v>280</v>
      </c>
      <c r="D60" s="1" t="s">
        <v>281</v>
      </c>
      <c r="E60" s="1" t="s">
        <v>277</v>
      </c>
      <c r="F60" s="1" t="s">
        <v>282</v>
      </c>
      <c r="G60" s="1" t="s">
        <v>283</v>
      </c>
    </row>
    <row r="61" spans="3:35">
      <c r="C61">
        <f>+D44+D45</f>
        <v>5</v>
      </c>
      <c r="D61" s="10">
        <f>+D48*D46</f>
        <v>22475.000763541095</v>
      </c>
      <c r="E61" s="10">
        <f>+$D$49-D61</f>
        <v>25610.769994385773</v>
      </c>
      <c r="F61" s="10">
        <f>+D61+E61</f>
        <v>48085.770757926868</v>
      </c>
      <c r="G61" s="10">
        <f>+D48-E61</f>
        <v>676733.00386627344</v>
      </c>
    </row>
    <row r="62" spans="3:35">
      <c r="C62">
        <f>+C61+1</f>
        <v>6</v>
      </c>
      <c r="D62" s="10">
        <f>+G61*$D$46</f>
        <v>21655.456123720749</v>
      </c>
      <c r="E62" s="10">
        <f>+$D$49-D62</f>
        <v>26430.314634206119</v>
      </c>
      <c r="F62" s="10">
        <f t="shared" ref="F62:F80" si="16">+D62+E62</f>
        <v>48085.770757926868</v>
      </c>
      <c r="G62" s="10">
        <f t="shared" ref="G62:G79" si="17">+G61-E62</f>
        <v>650302.68923206732</v>
      </c>
    </row>
    <row r="63" spans="3:35">
      <c r="C63">
        <f t="shared" ref="C63:C80" si="18">+C62+1</f>
        <v>7</v>
      </c>
      <c r="D63" s="10">
        <f t="shared" ref="D63:D69" si="19">+G62*$D$46</f>
        <v>20809.686055426155</v>
      </c>
      <c r="E63" s="10">
        <f t="shared" ref="E63:E69" si="20">+$D$49-D63</f>
        <v>27276.084702500713</v>
      </c>
      <c r="F63" s="10">
        <f t="shared" si="16"/>
        <v>48085.770757926868</v>
      </c>
      <c r="G63" s="10">
        <f t="shared" si="17"/>
        <v>623026.6045295666</v>
      </c>
    </row>
    <row r="64" spans="3:35">
      <c r="C64">
        <f t="shared" si="18"/>
        <v>8</v>
      </c>
      <c r="D64" s="10">
        <f t="shared" si="19"/>
        <v>19936.851344946132</v>
      </c>
      <c r="E64" s="10">
        <f t="shared" si="20"/>
        <v>28148.919412980737</v>
      </c>
      <c r="F64" s="10">
        <f t="shared" si="16"/>
        <v>48085.770757926868</v>
      </c>
      <c r="G64" s="10">
        <f t="shared" si="17"/>
        <v>594877.68511658581</v>
      </c>
    </row>
    <row r="65" spans="3:7">
      <c r="C65">
        <f t="shared" si="18"/>
        <v>9</v>
      </c>
      <c r="D65" s="10">
        <f t="shared" si="19"/>
        <v>19036.085923730745</v>
      </c>
      <c r="E65" s="10">
        <f t="shared" si="20"/>
        <v>29049.684834196123</v>
      </c>
      <c r="F65" s="10">
        <f t="shared" si="16"/>
        <v>48085.770757926868</v>
      </c>
      <c r="G65" s="10">
        <f t="shared" si="17"/>
        <v>565828.00028238969</v>
      </c>
    </row>
    <row r="66" spans="3:7">
      <c r="C66">
        <f t="shared" si="18"/>
        <v>10</v>
      </c>
      <c r="D66" s="10">
        <f t="shared" si="19"/>
        <v>18106.496009036469</v>
      </c>
      <c r="E66" s="10">
        <f t="shared" si="20"/>
        <v>29979.274748890399</v>
      </c>
      <c r="F66" s="10">
        <f t="shared" si="16"/>
        <v>48085.770757926868</v>
      </c>
      <c r="G66" s="10">
        <f t="shared" si="17"/>
        <v>535848.72553349927</v>
      </c>
    </row>
    <row r="67" spans="3:7">
      <c r="C67">
        <f t="shared" si="18"/>
        <v>11</v>
      </c>
      <c r="D67" s="10">
        <f t="shared" si="19"/>
        <v>17147.159217071978</v>
      </c>
      <c r="E67" s="10">
        <f t="shared" si="20"/>
        <v>30938.61154085489</v>
      </c>
      <c r="F67" s="10">
        <f t="shared" si="16"/>
        <v>48085.770757926868</v>
      </c>
      <c r="G67" s="10">
        <f t="shared" si="17"/>
        <v>504910.11399264436</v>
      </c>
    </row>
    <row r="68" spans="3:7">
      <c r="C68">
        <f t="shared" si="18"/>
        <v>12</v>
      </c>
      <c r="D68" s="10">
        <f t="shared" si="19"/>
        <v>16157.12364776462</v>
      </c>
      <c r="E68" s="10">
        <f t="shared" si="20"/>
        <v>31928.647110162248</v>
      </c>
      <c r="F68" s="10">
        <f t="shared" si="16"/>
        <v>48085.770757926868</v>
      </c>
      <c r="G68" s="10">
        <f t="shared" si="17"/>
        <v>472981.46688248211</v>
      </c>
    </row>
    <row r="69" spans="3:7">
      <c r="C69">
        <f t="shared" si="18"/>
        <v>13</v>
      </c>
      <c r="D69" s="10">
        <f t="shared" si="19"/>
        <v>15135.406940239427</v>
      </c>
      <c r="E69" s="10">
        <f t="shared" si="20"/>
        <v>32950.363817687437</v>
      </c>
      <c r="F69" s="10">
        <f t="shared" si="16"/>
        <v>48085.770757926861</v>
      </c>
      <c r="G69" s="10">
        <f t="shared" si="17"/>
        <v>440031.10306479468</v>
      </c>
    </row>
    <row r="70" spans="3:7">
      <c r="C70">
        <f t="shared" si="18"/>
        <v>14</v>
      </c>
      <c r="D70" s="10">
        <f>+G69*$D$46</f>
        <v>14080.995298073431</v>
      </c>
      <c r="E70" s="10">
        <f>+$D$49-D70</f>
        <v>34004.775459853437</v>
      </c>
      <c r="F70" s="10">
        <f t="shared" si="16"/>
        <v>48085.770757926868</v>
      </c>
      <c r="G70" s="10">
        <f t="shared" si="17"/>
        <v>406026.32760494121</v>
      </c>
    </row>
    <row r="71" spans="3:7">
      <c r="C71">
        <f t="shared" si="18"/>
        <v>15</v>
      </c>
      <c r="D71" s="10">
        <f t="shared" ref="D71:D79" si="21">+G70*$D$46</f>
        <v>12992.842483358119</v>
      </c>
      <c r="E71" s="10">
        <f t="shared" ref="E71:E79" si="22">+$D$49-D71</f>
        <v>35092.928274568752</v>
      </c>
      <c r="F71" s="10">
        <f t="shared" si="16"/>
        <v>48085.770757926875</v>
      </c>
      <c r="G71" s="10">
        <f t="shared" si="17"/>
        <v>370933.39933037246</v>
      </c>
    </row>
    <row r="72" spans="3:7">
      <c r="C72">
        <f t="shared" si="18"/>
        <v>16</v>
      </c>
      <c r="D72" s="10">
        <f t="shared" si="21"/>
        <v>11869.868778571919</v>
      </c>
      <c r="E72" s="10">
        <f t="shared" si="22"/>
        <v>36215.901979354952</v>
      </c>
      <c r="F72" s="10">
        <f t="shared" si="16"/>
        <v>48085.770757926875</v>
      </c>
      <c r="G72" s="10">
        <f t="shared" si="17"/>
        <v>334717.49735101749</v>
      </c>
    </row>
    <row r="73" spans="3:7">
      <c r="C73">
        <f t="shared" si="18"/>
        <v>17</v>
      </c>
      <c r="D73" s="10">
        <f t="shared" si="21"/>
        <v>10710.959915232559</v>
      </c>
      <c r="E73" s="10">
        <f t="shared" si="22"/>
        <v>37374.810842694307</v>
      </c>
      <c r="F73" s="10">
        <f t="shared" si="16"/>
        <v>48085.770757926868</v>
      </c>
      <c r="G73" s="10">
        <f t="shared" si="17"/>
        <v>297342.68650832318</v>
      </c>
    </row>
    <row r="74" spans="3:7">
      <c r="C74">
        <f t="shared" si="18"/>
        <v>18</v>
      </c>
      <c r="D74" s="10">
        <f t="shared" si="21"/>
        <v>9514.9659682663423</v>
      </c>
      <c r="E74" s="10">
        <f t="shared" si="22"/>
        <v>38570.804789660528</v>
      </c>
      <c r="F74" s="10">
        <f t="shared" si="16"/>
        <v>48085.770757926868</v>
      </c>
      <c r="G74" s="10">
        <f t="shared" si="17"/>
        <v>258771.88171866265</v>
      </c>
    </row>
    <row r="75" spans="3:7">
      <c r="C75">
        <f t="shared" si="18"/>
        <v>19</v>
      </c>
      <c r="D75" s="10">
        <f t="shared" si="21"/>
        <v>8280.700214997205</v>
      </c>
      <c r="E75" s="10">
        <f t="shared" si="22"/>
        <v>39805.070542929665</v>
      </c>
      <c r="F75" s="10">
        <f t="shared" si="16"/>
        <v>48085.770757926868</v>
      </c>
      <c r="G75" s="10">
        <f t="shared" si="17"/>
        <v>218966.81117573299</v>
      </c>
    </row>
    <row r="76" spans="3:7">
      <c r="C76">
        <f t="shared" si="18"/>
        <v>20</v>
      </c>
      <c r="D76" s="10">
        <f t="shared" si="21"/>
        <v>7006.937957623456</v>
      </c>
      <c r="E76" s="10">
        <f t="shared" si="22"/>
        <v>41078.832800303411</v>
      </c>
      <c r="F76" s="10">
        <f t="shared" si="16"/>
        <v>48085.770757926868</v>
      </c>
      <c r="G76" s="10">
        <f t="shared" si="17"/>
        <v>177887.97837542958</v>
      </c>
    </row>
    <row r="77" spans="3:7">
      <c r="C77">
        <f t="shared" si="18"/>
        <v>21</v>
      </c>
      <c r="D77" s="10">
        <f t="shared" si="21"/>
        <v>5692.4153080137467</v>
      </c>
      <c r="E77" s="10">
        <f t="shared" si="22"/>
        <v>42393.355449913121</v>
      </c>
      <c r="F77" s="10">
        <f t="shared" si="16"/>
        <v>48085.770757926868</v>
      </c>
      <c r="G77" s="10">
        <f t="shared" si="17"/>
        <v>135494.62292551645</v>
      </c>
    </row>
    <row r="78" spans="3:7">
      <c r="C78">
        <f t="shared" si="18"/>
        <v>22</v>
      </c>
      <c r="D78" s="10">
        <f t="shared" si="21"/>
        <v>4335.8279336165269</v>
      </c>
      <c r="E78" s="10">
        <f t="shared" si="22"/>
        <v>43749.942824310339</v>
      </c>
      <c r="F78" s="10">
        <f t="shared" si="16"/>
        <v>48085.770757926868</v>
      </c>
      <c r="G78" s="10">
        <f t="shared" si="17"/>
        <v>91744.680101206119</v>
      </c>
    </row>
    <row r="79" spans="3:7">
      <c r="C79">
        <f t="shared" si="18"/>
        <v>23</v>
      </c>
      <c r="D79" s="10">
        <f t="shared" si="21"/>
        <v>2935.8297632385957</v>
      </c>
      <c r="E79" s="10">
        <f t="shared" si="22"/>
        <v>45149.940994688273</v>
      </c>
      <c r="F79" s="10">
        <f t="shared" si="16"/>
        <v>48085.770757926868</v>
      </c>
      <c r="G79" s="10">
        <f t="shared" si="17"/>
        <v>46594.739106517845</v>
      </c>
    </row>
    <row r="80" spans="3:7">
      <c r="C80">
        <f t="shared" si="18"/>
        <v>24</v>
      </c>
      <c r="D80" s="10">
        <f>+G79*$D$46</f>
        <v>1491.0316514085712</v>
      </c>
      <c r="E80" s="10">
        <f>+$D$49-D80</f>
        <v>46594.739106518296</v>
      </c>
      <c r="F80" s="10">
        <f t="shared" si="16"/>
        <v>48085.770757926868</v>
      </c>
      <c r="G80" s="10">
        <f>+G79-E80</f>
        <v>-4.5110937207937241E-10</v>
      </c>
    </row>
    <row r="81" spans="3:35">
      <c r="D81" s="10"/>
      <c r="E81" s="10"/>
      <c r="F81" s="10"/>
      <c r="G81" s="10"/>
    </row>
    <row r="83" spans="3:35" ht="15.75">
      <c r="C83" s="67" t="s">
        <v>246</v>
      </c>
    </row>
    <row r="84" spans="3:35" ht="18.75">
      <c r="C84" s="18"/>
    </row>
    <row r="85" spans="3:35">
      <c r="C85" s="20" t="s">
        <v>209</v>
      </c>
    </row>
    <row r="86" spans="3:35" ht="18.75">
      <c r="C86" s="18"/>
    </row>
    <row r="87" spans="3:35">
      <c r="E87" s="2">
        <v>0</v>
      </c>
      <c r="F87" s="2">
        <v>1</v>
      </c>
      <c r="G87" s="2">
        <v>2</v>
      </c>
      <c r="H87" s="2">
        <v>3</v>
      </c>
      <c r="I87" s="2">
        <v>4</v>
      </c>
      <c r="J87" s="2">
        <v>5</v>
      </c>
      <c r="K87" s="2">
        <v>6</v>
      </c>
      <c r="L87" s="2">
        <v>7</v>
      </c>
      <c r="M87" s="2">
        <v>8</v>
      </c>
      <c r="N87" s="2">
        <v>9</v>
      </c>
      <c r="O87" s="2">
        <v>10</v>
      </c>
      <c r="P87" s="2">
        <v>11</v>
      </c>
      <c r="Q87" s="2">
        <v>12</v>
      </c>
      <c r="R87" s="2">
        <v>13</v>
      </c>
      <c r="S87" s="2">
        <v>14</v>
      </c>
      <c r="T87" s="2">
        <v>15</v>
      </c>
      <c r="U87" s="2">
        <v>16</v>
      </c>
      <c r="V87" s="2">
        <v>17</v>
      </c>
      <c r="W87" s="2">
        <v>18</v>
      </c>
      <c r="X87" s="2">
        <v>19</v>
      </c>
      <c r="Y87" s="2">
        <v>20</v>
      </c>
      <c r="Z87" s="2">
        <v>21</v>
      </c>
      <c r="AA87" s="2">
        <v>22</v>
      </c>
      <c r="AB87" s="2">
        <v>23</v>
      </c>
      <c r="AC87" s="2">
        <v>24</v>
      </c>
      <c r="AD87" s="2">
        <v>25</v>
      </c>
      <c r="AE87" s="2">
        <v>26</v>
      </c>
      <c r="AF87" s="2">
        <v>27</v>
      </c>
      <c r="AG87" s="2">
        <v>28</v>
      </c>
      <c r="AH87" s="2">
        <v>29</v>
      </c>
      <c r="AI87" s="2">
        <v>30</v>
      </c>
    </row>
    <row r="88" spans="3:35">
      <c r="C88" t="s">
        <v>4</v>
      </c>
      <c r="E88" s="10">
        <f>+'Costes de Inversión'!E107</f>
        <v>13000000</v>
      </c>
      <c r="F88" s="10">
        <f>+'Costes de Inversión'!F107</f>
        <v>0</v>
      </c>
      <c r="G88" s="10">
        <f>+'Costes de Inversión'!G107</f>
        <v>0</v>
      </c>
      <c r="H88" s="10">
        <f>+'Costes de Inversión'!H107</f>
        <v>0</v>
      </c>
      <c r="I88" s="10">
        <f>+'Costes de Inversión'!I107</f>
        <v>0</v>
      </c>
      <c r="J88" s="10">
        <f>+'Costes de Inversión'!J107</f>
        <v>0</v>
      </c>
      <c r="K88" s="10">
        <f>+'Costes de Inversión'!K107</f>
        <v>0</v>
      </c>
      <c r="L88" s="10">
        <f>+'Costes de Inversión'!L107</f>
        <v>0</v>
      </c>
      <c r="M88" s="10">
        <f>+'Costes de Inversión'!M107</f>
        <v>0</v>
      </c>
      <c r="N88" s="10">
        <f>+'Costes de Inversión'!N107</f>
        <v>0</v>
      </c>
      <c r="O88" s="10">
        <f>+'Costes de Inversión'!O107</f>
        <v>0</v>
      </c>
      <c r="P88" s="10">
        <f>+'Costes de Inversión'!P107</f>
        <v>0</v>
      </c>
      <c r="Q88" s="10">
        <f>+'Costes de Inversión'!Q107</f>
        <v>0</v>
      </c>
      <c r="R88" s="10">
        <f>+'Costes de Inversión'!R107</f>
        <v>0</v>
      </c>
      <c r="S88" s="10">
        <f>+'Costes de Inversión'!S107</f>
        <v>0</v>
      </c>
      <c r="T88" s="10">
        <f>+'Costes de Inversión'!T107</f>
        <v>0</v>
      </c>
      <c r="U88" s="10">
        <f>+'Costes de Inversión'!U107</f>
        <v>0</v>
      </c>
      <c r="V88" s="10">
        <f>+'Costes de Inversión'!V107</f>
        <v>0</v>
      </c>
      <c r="W88" s="10">
        <f>+'Costes de Inversión'!W107</f>
        <v>0</v>
      </c>
      <c r="X88" s="10">
        <f>+'Costes de Inversión'!X107</f>
        <v>0</v>
      </c>
      <c r="Y88" s="10">
        <f>+'Costes de Inversión'!Y107</f>
        <v>0</v>
      </c>
      <c r="Z88" s="10">
        <f>+'Costes de Inversión'!Z107</f>
        <v>0</v>
      </c>
      <c r="AA88" s="10">
        <f>+'Costes de Inversión'!AA107</f>
        <v>0</v>
      </c>
      <c r="AB88" s="10">
        <f>+'Costes de Inversión'!AB107</f>
        <v>0</v>
      </c>
      <c r="AC88" s="10">
        <f>+'Costes de Inversión'!AC107</f>
        <v>0</v>
      </c>
      <c r="AD88" s="10">
        <f>+'Costes de Inversión'!AD107</f>
        <v>0</v>
      </c>
      <c r="AE88" s="10">
        <f>+'Costes de Inversión'!AE107</f>
        <v>0</v>
      </c>
      <c r="AF88" s="10">
        <f>+'Costes de Inversión'!AF107</f>
        <v>0</v>
      </c>
      <c r="AG88" s="10">
        <f>+'Costes de Inversión'!AG107</f>
        <v>0</v>
      </c>
      <c r="AH88" s="10">
        <f>+'Costes de Inversión'!AH107</f>
        <v>0</v>
      </c>
      <c r="AI88" s="10">
        <f>+'Costes de Inversión'!AI107</f>
        <v>0</v>
      </c>
    </row>
    <row r="90" spans="3:35">
      <c r="C90" s="20" t="s">
        <v>284</v>
      </c>
    </row>
    <row r="92" spans="3:35">
      <c r="D92" s="8"/>
      <c r="E92" s="2">
        <v>0</v>
      </c>
      <c r="F92" s="2">
        <v>1</v>
      </c>
      <c r="G92" s="2">
        <v>2</v>
      </c>
      <c r="H92" s="2">
        <v>3</v>
      </c>
      <c r="I92" s="2">
        <v>4</v>
      </c>
      <c r="J92" s="2">
        <v>5</v>
      </c>
      <c r="K92" s="2">
        <v>6</v>
      </c>
      <c r="L92" s="2">
        <v>7</v>
      </c>
      <c r="M92" s="2">
        <v>8</v>
      </c>
      <c r="N92" s="2">
        <v>9</v>
      </c>
      <c r="O92" s="2">
        <v>10</v>
      </c>
      <c r="P92" s="2">
        <v>11</v>
      </c>
      <c r="Q92" s="2">
        <v>12</v>
      </c>
      <c r="R92" s="2">
        <v>13</v>
      </c>
      <c r="S92" s="2">
        <v>14</v>
      </c>
      <c r="T92" s="2">
        <v>15</v>
      </c>
      <c r="U92" s="2">
        <v>16</v>
      </c>
      <c r="V92" s="2">
        <v>17</v>
      </c>
      <c r="W92" s="2">
        <v>18</v>
      </c>
      <c r="X92" s="2">
        <v>19</v>
      </c>
      <c r="Y92" s="2">
        <v>20</v>
      </c>
      <c r="Z92" s="2">
        <v>21</v>
      </c>
      <c r="AA92" s="2">
        <v>22</v>
      </c>
      <c r="AB92" s="2">
        <v>23</v>
      </c>
      <c r="AC92" s="2">
        <v>24</v>
      </c>
      <c r="AD92" s="2">
        <v>25</v>
      </c>
      <c r="AE92" s="2">
        <v>25</v>
      </c>
      <c r="AF92" s="2">
        <v>25</v>
      </c>
      <c r="AG92" s="2">
        <v>25</v>
      </c>
      <c r="AH92" s="2">
        <v>25</v>
      </c>
      <c r="AI92" s="2">
        <v>25</v>
      </c>
    </row>
    <row r="93" spans="3:35">
      <c r="C93" s="278" t="s">
        <v>270</v>
      </c>
      <c r="D93" s="279">
        <f>+[1]Inputs!D108</f>
        <v>0.35</v>
      </c>
      <c r="E93" s="280">
        <f t="shared" ref="E93:T95" si="23">+E$88*$D93</f>
        <v>4550000</v>
      </c>
      <c r="F93" s="280">
        <f t="shared" si="23"/>
        <v>0</v>
      </c>
      <c r="G93" s="280">
        <f t="shared" si="23"/>
        <v>0</v>
      </c>
      <c r="H93" s="280">
        <f t="shared" si="23"/>
        <v>0</v>
      </c>
      <c r="I93" s="280">
        <f t="shared" si="23"/>
        <v>0</v>
      </c>
      <c r="J93" s="280">
        <f t="shared" si="23"/>
        <v>0</v>
      </c>
      <c r="K93" s="280">
        <f t="shared" si="23"/>
        <v>0</v>
      </c>
      <c r="L93" s="280">
        <f t="shared" si="23"/>
        <v>0</v>
      </c>
      <c r="M93" s="280">
        <f t="shared" si="23"/>
        <v>0</v>
      </c>
      <c r="N93" s="280">
        <f t="shared" si="23"/>
        <v>0</v>
      </c>
      <c r="O93" s="280">
        <f t="shared" si="23"/>
        <v>0</v>
      </c>
      <c r="P93" s="280">
        <f t="shared" si="23"/>
        <v>0</v>
      </c>
      <c r="Q93" s="280">
        <f t="shared" si="23"/>
        <v>0</v>
      </c>
      <c r="R93" s="280">
        <f t="shared" si="23"/>
        <v>0</v>
      </c>
      <c r="S93" s="280">
        <f t="shared" si="23"/>
        <v>0</v>
      </c>
      <c r="T93" s="280">
        <f t="shared" si="23"/>
        <v>0</v>
      </c>
      <c r="U93" s="280">
        <f t="shared" ref="U93:AI95" si="24">+U$88*$D93</f>
        <v>0</v>
      </c>
      <c r="V93" s="280">
        <f t="shared" si="24"/>
        <v>0</v>
      </c>
      <c r="W93" s="280">
        <f t="shared" si="24"/>
        <v>0</v>
      </c>
      <c r="X93" s="280">
        <f t="shared" si="24"/>
        <v>0</v>
      </c>
      <c r="Y93" s="280">
        <f t="shared" si="24"/>
        <v>0</v>
      </c>
      <c r="Z93" s="280">
        <f t="shared" si="24"/>
        <v>0</v>
      </c>
      <c r="AA93" s="280">
        <f t="shared" si="24"/>
        <v>0</v>
      </c>
      <c r="AB93" s="280">
        <f t="shared" si="24"/>
        <v>0</v>
      </c>
      <c r="AC93" s="280">
        <f t="shared" si="24"/>
        <v>0</v>
      </c>
      <c r="AD93" s="280">
        <f t="shared" si="24"/>
        <v>0</v>
      </c>
      <c r="AE93" s="280">
        <f t="shared" si="24"/>
        <v>0</v>
      </c>
      <c r="AF93" s="280">
        <f t="shared" si="24"/>
        <v>0</v>
      </c>
      <c r="AG93" s="280">
        <f t="shared" si="24"/>
        <v>0</v>
      </c>
      <c r="AH93" s="280">
        <f t="shared" si="24"/>
        <v>0</v>
      </c>
      <c r="AI93" s="280">
        <f t="shared" si="24"/>
        <v>0</v>
      </c>
    </row>
    <row r="94" spans="3:35">
      <c r="C94" s="182" t="s">
        <v>271</v>
      </c>
      <c r="D94" s="281">
        <f>+[1]Inputs!D109</f>
        <v>0.65</v>
      </c>
      <c r="E94" s="222">
        <f t="shared" si="23"/>
        <v>8450000</v>
      </c>
      <c r="F94" s="222">
        <f t="shared" si="23"/>
        <v>0</v>
      </c>
      <c r="G94" s="222">
        <f t="shared" si="23"/>
        <v>0</v>
      </c>
      <c r="H94" s="222">
        <f t="shared" si="23"/>
        <v>0</v>
      </c>
      <c r="I94" s="222">
        <f t="shared" si="23"/>
        <v>0</v>
      </c>
      <c r="J94" s="222">
        <f t="shared" si="23"/>
        <v>0</v>
      </c>
      <c r="K94" s="222">
        <f t="shared" si="23"/>
        <v>0</v>
      </c>
      <c r="L94" s="222">
        <f t="shared" si="23"/>
        <v>0</v>
      </c>
      <c r="M94" s="222">
        <f t="shared" si="23"/>
        <v>0</v>
      </c>
      <c r="N94" s="222">
        <f t="shared" si="23"/>
        <v>0</v>
      </c>
      <c r="O94" s="222">
        <f t="shared" si="23"/>
        <v>0</v>
      </c>
      <c r="P94" s="222">
        <f t="shared" si="23"/>
        <v>0</v>
      </c>
      <c r="Q94" s="222">
        <f t="shared" si="23"/>
        <v>0</v>
      </c>
      <c r="R94" s="222">
        <f t="shared" si="23"/>
        <v>0</v>
      </c>
      <c r="S94" s="222">
        <f t="shared" si="23"/>
        <v>0</v>
      </c>
      <c r="T94" s="222">
        <f t="shared" si="23"/>
        <v>0</v>
      </c>
      <c r="U94" s="222">
        <f t="shared" si="24"/>
        <v>0</v>
      </c>
      <c r="V94" s="222">
        <f t="shared" si="24"/>
        <v>0</v>
      </c>
      <c r="W94" s="222">
        <f t="shared" si="24"/>
        <v>0</v>
      </c>
      <c r="X94" s="222">
        <f t="shared" si="24"/>
        <v>0</v>
      </c>
      <c r="Y94" s="222">
        <f t="shared" si="24"/>
        <v>0</v>
      </c>
      <c r="Z94" s="222">
        <f t="shared" si="24"/>
        <v>0</v>
      </c>
      <c r="AA94" s="222">
        <f t="shared" si="24"/>
        <v>0</v>
      </c>
      <c r="AB94" s="222">
        <f t="shared" si="24"/>
        <v>0</v>
      </c>
      <c r="AC94" s="222">
        <f t="shared" si="24"/>
        <v>0</v>
      </c>
      <c r="AD94" s="222">
        <f t="shared" si="24"/>
        <v>0</v>
      </c>
      <c r="AE94" s="222">
        <f t="shared" si="24"/>
        <v>0</v>
      </c>
      <c r="AF94" s="222">
        <f t="shared" si="24"/>
        <v>0</v>
      </c>
      <c r="AG94" s="222">
        <f t="shared" si="24"/>
        <v>0</v>
      </c>
      <c r="AH94" s="222">
        <f t="shared" si="24"/>
        <v>0</v>
      </c>
      <c r="AI94" s="222">
        <f t="shared" si="24"/>
        <v>0</v>
      </c>
    </row>
    <row r="95" spans="3:35">
      <c r="C95" s="282" t="s">
        <v>272</v>
      </c>
      <c r="D95" s="283">
        <f>+[1]Inputs!D110</f>
        <v>0</v>
      </c>
      <c r="E95" s="223">
        <f t="shared" si="23"/>
        <v>0</v>
      </c>
      <c r="F95" s="223">
        <f t="shared" si="23"/>
        <v>0</v>
      </c>
      <c r="G95" s="223">
        <f t="shared" si="23"/>
        <v>0</v>
      </c>
      <c r="H95" s="223">
        <f t="shared" si="23"/>
        <v>0</v>
      </c>
      <c r="I95" s="223">
        <f t="shared" si="23"/>
        <v>0</v>
      </c>
      <c r="J95" s="223">
        <f t="shared" si="23"/>
        <v>0</v>
      </c>
      <c r="K95" s="223">
        <f t="shared" si="23"/>
        <v>0</v>
      </c>
      <c r="L95" s="223">
        <f t="shared" si="23"/>
        <v>0</v>
      </c>
      <c r="M95" s="223">
        <f t="shared" si="23"/>
        <v>0</v>
      </c>
      <c r="N95" s="223">
        <f t="shared" si="23"/>
        <v>0</v>
      </c>
      <c r="O95" s="223">
        <f t="shared" si="23"/>
        <v>0</v>
      </c>
      <c r="P95" s="223">
        <f t="shared" si="23"/>
        <v>0</v>
      </c>
      <c r="Q95" s="223">
        <f t="shared" si="23"/>
        <v>0</v>
      </c>
      <c r="R95" s="223">
        <f t="shared" si="23"/>
        <v>0</v>
      </c>
      <c r="S95" s="223">
        <f t="shared" si="23"/>
        <v>0</v>
      </c>
      <c r="T95" s="223">
        <f t="shared" si="23"/>
        <v>0</v>
      </c>
      <c r="U95" s="223">
        <f t="shared" si="24"/>
        <v>0</v>
      </c>
      <c r="V95" s="223">
        <f t="shared" si="24"/>
        <v>0</v>
      </c>
      <c r="W95" s="223">
        <f t="shared" si="24"/>
        <v>0</v>
      </c>
      <c r="X95" s="223">
        <f t="shared" si="24"/>
        <v>0</v>
      </c>
      <c r="Y95" s="223">
        <f t="shared" si="24"/>
        <v>0</v>
      </c>
      <c r="Z95" s="223">
        <f t="shared" si="24"/>
        <v>0</v>
      </c>
      <c r="AA95" s="223">
        <f t="shared" si="24"/>
        <v>0</v>
      </c>
      <c r="AB95" s="223">
        <f t="shared" si="24"/>
        <v>0</v>
      </c>
      <c r="AC95" s="223">
        <f t="shared" si="24"/>
        <v>0</v>
      </c>
      <c r="AD95" s="223">
        <f t="shared" si="24"/>
        <v>0</v>
      </c>
      <c r="AE95" s="223">
        <f t="shared" si="24"/>
        <v>0</v>
      </c>
      <c r="AF95" s="223">
        <f t="shared" si="24"/>
        <v>0</v>
      </c>
      <c r="AG95" s="223">
        <f t="shared" si="24"/>
        <v>0</v>
      </c>
      <c r="AH95" s="223">
        <f t="shared" si="24"/>
        <v>0</v>
      </c>
      <c r="AI95" s="223">
        <f t="shared" si="24"/>
        <v>0</v>
      </c>
    </row>
    <row r="96" spans="3:35">
      <c r="C96" s="181" t="s">
        <v>273</v>
      </c>
      <c r="E96" s="262">
        <f t="shared" ref="E96:AD96" si="25">+SUM(E93:E95)</f>
        <v>13000000</v>
      </c>
      <c r="F96" s="262">
        <f t="shared" si="25"/>
        <v>0</v>
      </c>
      <c r="G96" s="262">
        <f t="shared" si="25"/>
        <v>0</v>
      </c>
      <c r="H96" s="262">
        <f t="shared" si="25"/>
        <v>0</v>
      </c>
      <c r="I96" s="262">
        <f t="shared" si="25"/>
        <v>0</v>
      </c>
      <c r="J96" s="262">
        <f t="shared" si="25"/>
        <v>0</v>
      </c>
      <c r="K96" s="262">
        <f t="shared" si="25"/>
        <v>0</v>
      </c>
      <c r="L96" s="262">
        <f t="shared" si="25"/>
        <v>0</v>
      </c>
      <c r="M96" s="262">
        <f t="shared" si="25"/>
        <v>0</v>
      </c>
      <c r="N96" s="262">
        <f t="shared" si="25"/>
        <v>0</v>
      </c>
      <c r="O96" s="262">
        <f t="shared" si="25"/>
        <v>0</v>
      </c>
      <c r="P96" s="262">
        <f t="shared" si="25"/>
        <v>0</v>
      </c>
      <c r="Q96" s="262">
        <f t="shared" si="25"/>
        <v>0</v>
      </c>
      <c r="R96" s="262">
        <f t="shared" si="25"/>
        <v>0</v>
      </c>
      <c r="S96" s="262">
        <f t="shared" si="25"/>
        <v>0</v>
      </c>
      <c r="T96" s="262">
        <f t="shared" si="25"/>
        <v>0</v>
      </c>
      <c r="U96" s="262">
        <f t="shared" si="25"/>
        <v>0</v>
      </c>
      <c r="V96" s="262">
        <f t="shared" si="25"/>
        <v>0</v>
      </c>
      <c r="W96" s="262">
        <f t="shared" si="25"/>
        <v>0</v>
      </c>
      <c r="X96" s="262">
        <f t="shared" si="25"/>
        <v>0</v>
      </c>
      <c r="Y96" s="262">
        <f t="shared" si="25"/>
        <v>0</v>
      </c>
      <c r="Z96" s="262">
        <f t="shared" si="25"/>
        <v>0</v>
      </c>
      <c r="AA96" s="262">
        <f t="shared" si="25"/>
        <v>0</v>
      </c>
      <c r="AB96" s="262">
        <f t="shared" si="25"/>
        <v>0</v>
      </c>
      <c r="AC96" s="262">
        <f t="shared" si="25"/>
        <v>0</v>
      </c>
      <c r="AD96" s="262">
        <f t="shared" si="25"/>
        <v>0</v>
      </c>
      <c r="AE96" s="262">
        <f t="shared" ref="AE96" si="26">+SUM(AE93:AE95)</f>
        <v>0</v>
      </c>
      <c r="AF96" s="262">
        <f t="shared" ref="AF96:AI96" si="27">+SUM(AF93:AF95)</f>
        <v>0</v>
      </c>
      <c r="AG96" s="262">
        <f t="shared" si="27"/>
        <v>0</v>
      </c>
      <c r="AH96" s="262">
        <f t="shared" si="27"/>
        <v>0</v>
      </c>
      <c r="AI96" s="262">
        <f t="shared" si="27"/>
        <v>0</v>
      </c>
    </row>
    <row r="97" spans="3:35">
      <c r="H97" s="284">
        <f>+E92</f>
        <v>0</v>
      </c>
      <c r="I97" s="284">
        <f t="shared" ref="I97:AI97" si="28">+F92</f>
        <v>1</v>
      </c>
      <c r="J97" s="284">
        <f t="shared" si="28"/>
        <v>2</v>
      </c>
      <c r="K97" s="284">
        <f t="shared" si="28"/>
        <v>3</v>
      </c>
      <c r="L97" s="284">
        <f t="shared" si="28"/>
        <v>4</v>
      </c>
      <c r="M97" s="284">
        <f t="shared" si="28"/>
        <v>5</v>
      </c>
      <c r="N97" s="284">
        <f t="shared" si="28"/>
        <v>6</v>
      </c>
      <c r="O97" s="284">
        <f t="shared" si="28"/>
        <v>7</v>
      </c>
      <c r="P97" s="284">
        <f t="shared" si="28"/>
        <v>8</v>
      </c>
      <c r="Q97" s="284">
        <f t="shared" si="28"/>
        <v>9</v>
      </c>
      <c r="R97" s="284">
        <f t="shared" si="28"/>
        <v>10</v>
      </c>
      <c r="S97" s="284">
        <f t="shared" si="28"/>
        <v>11</v>
      </c>
      <c r="T97" s="284">
        <f t="shared" si="28"/>
        <v>12</v>
      </c>
      <c r="U97" s="284">
        <f t="shared" si="28"/>
        <v>13</v>
      </c>
      <c r="V97" s="284">
        <f t="shared" si="28"/>
        <v>14</v>
      </c>
      <c r="W97" s="284">
        <f t="shared" si="28"/>
        <v>15</v>
      </c>
      <c r="X97" s="284">
        <f t="shared" si="28"/>
        <v>16</v>
      </c>
      <c r="Y97" s="284">
        <f t="shared" si="28"/>
        <v>17</v>
      </c>
      <c r="Z97" s="284">
        <f t="shared" si="28"/>
        <v>18</v>
      </c>
      <c r="AA97" s="284">
        <f t="shared" si="28"/>
        <v>19</v>
      </c>
      <c r="AB97" s="284">
        <f t="shared" si="28"/>
        <v>20</v>
      </c>
      <c r="AC97" s="284">
        <f t="shared" si="28"/>
        <v>21</v>
      </c>
      <c r="AD97" s="284">
        <f t="shared" si="28"/>
        <v>22</v>
      </c>
      <c r="AE97" s="284">
        <f t="shared" si="28"/>
        <v>23</v>
      </c>
      <c r="AF97" s="284">
        <f t="shared" si="28"/>
        <v>24</v>
      </c>
      <c r="AG97" s="284">
        <f t="shared" si="28"/>
        <v>25</v>
      </c>
      <c r="AH97" s="284">
        <f t="shared" si="28"/>
        <v>25</v>
      </c>
      <c r="AI97" s="284">
        <f t="shared" si="28"/>
        <v>25</v>
      </c>
    </row>
    <row r="99" spans="3:35">
      <c r="C99" s="20" t="s">
        <v>285</v>
      </c>
    </row>
    <row r="101" spans="3:35">
      <c r="C101" t="s">
        <v>264</v>
      </c>
      <c r="D101" s="10">
        <f>+Inputs!D112</f>
        <v>8450000</v>
      </c>
    </row>
    <row r="102" spans="3:35">
      <c r="C102" t="s">
        <v>265</v>
      </c>
      <c r="D102" s="285">
        <f>+Inputs!D113</f>
        <v>0</v>
      </c>
    </row>
    <row r="103" spans="3:35">
      <c r="C103" t="s">
        <v>266</v>
      </c>
      <c r="D103" s="285">
        <f>+Inputs!D114</f>
        <v>5</v>
      </c>
    </row>
    <row r="104" spans="3:35">
      <c r="C104" t="s">
        <v>267</v>
      </c>
      <c r="D104" s="286">
        <f>+Inputs!D115</f>
        <v>3.2000000000000001E-2</v>
      </c>
    </row>
    <row r="105" spans="3:35">
      <c r="C105" t="s">
        <v>268</v>
      </c>
      <c r="D105">
        <f>+Inputs!D116</f>
        <v>20</v>
      </c>
    </row>
    <row r="106" spans="3:35">
      <c r="C106" t="s">
        <v>275</v>
      </c>
      <c r="D106" s="10">
        <f>+D101*(1+D104)^D103</f>
        <v>9891341.4818709511</v>
      </c>
    </row>
    <row r="107" spans="3:35">
      <c r="C107" s="1" t="s">
        <v>276</v>
      </c>
      <c r="D107" s="287">
        <f>+D106/((1-(1+D104)^(-D105))/D104)</f>
        <v>677207.93817413668</v>
      </c>
    </row>
    <row r="110" spans="3:35">
      <c r="D110" s="8"/>
      <c r="E110" s="2">
        <v>0</v>
      </c>
      <c r="F110" s="2">
        <v>1</v>
      </c>
      <c r="G110" s="2">
        <v>2</v>
      </c>
      <c r="H110" s="2">
        <v>3</v>
      </c>
      <c r="I110" s="2">
        <v>4</v>
      </c>
      <c r="J110" s="2">
        <v>5</v>
      </c>
      <c r="K110" s="2">
        <v>6</v>
      </c>
      <c r="L110" s="2">
        <v>7</v>
      </c>
      <c r="M110" s="2">
        <v>8</v>
      </c>
      <c r="N110" s="2">
        <v>9</v>
      </c>
      <c r="O110" s="2">
        <v>10</v>
      </c>
      <c r="P110" s="2">
        <v>11</v>
      </c>
      <c r="Q110" s="2">
        <v>12</v>
      </c>
      <c r="R110" s="2">
        <v>13</v>
      </c>
      <c r="S110" s="2">
        <v>14</v>
      </c>
      <c r="T110" s="2">
        <v>15</v>
      </c>
      <c r="U110" s="2">
        <v>16</v>
      </c>
      <c r="V110" s="2">
        <v>17</v>
      </c>
      <c r="W110" s="2">
        <v>18</v>
      </c>
      <c r="X110" s="2">
        <v>19</v>
      </c>
      <c r="Y110" s="2">
        <v>20</v>
      </c>
      <c r="Z110" s="2">
        <v>21</v>
      </c>
      <c r="AA110" s="2">
        <v>22</v>
      </c>
      <c r="AB110" s="2">
        <v>23</v>
      </c>
      <c r="AC110" s="2">
        <v>24</v>
      </c>
      <c r="AD110" s="2">
        <v>25</v>
      </c>
      <c r="AE110" s="2">
        <v>26</v>
      </c>
      <c r="AF110" s="2">
        <v>27</v>
      </c>
      <c r="AG110" s="2">
        <v>28</v>
      </c>
      <c r="AH110" s="2">
        <v>29</v>
      </c>
      <c r="AI110" s="2">
        <v>30</v>
      </c>
    </row>
    <row r="111" spans="3:35">
      <c r="C111" s="181" t="s">
        <v>277</v>
      </c>
      <c r="E111" s="262">
        <f>-IFERROR(VLOOKUP(E110,$C$119:$F$138,3,FALSE),0)</f>
        <v>0</v>
      </c>
      <c r="F111" s="262">
        <f t="shared" ref="F111:AI111" si="29">-IFERROR(VLOOKUP(F110,$C$119:$F$138,3,FALSE),0)</f>
        <v>0</v>
      </c>
      <c r="G111" s="262">
        <f t="shared" si="29"/>
        <v>0</v>
      </c>
      <c r="H111" s="262">
        <f t="shared" si="29"/>
        <v>0</v>
      </c>
      <c r="I111" s="262">
        <f t="shared" si="29"/>
        <v>0</v>
      </c>
      <c r="J111" s="262">
        <f t="shared" si="29"/>
        <v>-360685.01075426623</v>
      </c>
      <c r="K111" s="262">
        <f t="shared" si="29"/>
        <v>-372226.93109840277</v>
      </c>
      <c r="L111" s="262">
        <f t="shared" si="29"/>
        <v>-384138.19289355166</v>
      </c>
      <c r="M111" s="262">
        <f t="shared" si="29"/>
        <v>-396430.61506614531</v>
      </c>
      <c r="N111" s="262">
        <f t="shared" si="29"/>
        <v>-409116.39474826201</v>
      </c>
      <c r="O111" s="262">
        <f t="shared" si="29"/>
        <v>-422208.11938020639</v>
      </c>
      <c r="P111" s="262">
        <f t="shared" si="29"/>
        <v>-435718.77920037298</v>
      </c>
      <c r="Q111" s="262">
        <f t="shared" si="29"/>
        <v>-449661.78013478493</v>
      </c>
      <c r="R111" s="262">
        <f t="shared" si="29"/>
        <v>-464050.95709909807</v>
      </c>
      <c r="S111" s="262">
        <f t="shared" si="29"/>
        <v>-478900.58772626921</v>
      </c>
      <c r="T111" s="262">
        <f t="shared" si="29"/>
        <v>-494225.40653350984</v>
      </c>
      <c r="U111" s="262">
        <f t="shared" si="29"/>
        <v>-510040.61954258208</v>
      </c>
      <c r="V111" s="262">
        <f t="shared" si="29"/>
        <v>-526361.91936794471</v>
      </c>
      <c r="W111" s="262">
        <f t="shared" si="29"/>
        <v>-543205.50078771892</v>
      </c>
      <c r="X111" s="262">
        <f t="shared" si="29"/>
        <v>-560588.07681292598</v>
      </c>
      <c r="Y111" s="262">
        <f t="shared" si="29"/>
        <v>-578526.89527093957</v>
      </c>
      <c r="Z111" s="262">
        <f t="shared" si="29"/>
        <v>-597039.75591960968</v>
      </c>
      <c r="AA111" s="262">
        <f t="shared" si="29"/>
        <v>-616145.0281090372</v>
      </c>
      <c r="AB111" s="262">
        <f t="shared" si="29"/>
        <v>-635861.66900852637</v>
      </c>
      <c r="AC111" s="262">
        <f t="shared" si="29"/>
        <v>-656209.24241679918</v>
      </c>
      <c r="AD111" s="262">
        <f t="shared" si="29"/>
        <v>0</v>
      </c>
      <c r="AE111" s="262">
        <f t="shared" si="29"/>
        <v>0</v>
      </c>
      <c r="AF111" s="262">
        <f t="shared" si="29"/>
        <v>0</v>
      </c>
      <c r="AG111" s="262">
        <f t="shared" si="29"/>
        <v>0</v>
      </c>
      <c r="AH111" s="262">
        <f t="shared" si="29"/>
        <v>0</v>
      </c>
      <c r="AI111" s="262">
        <f t="shared" si="29"/>
        <v>0</v>
      </c>
    </row>
    <row r="112" spans="3:35">
      <c r="C112" s="181" t="s">
        <v>278</v>
      </c>
      <c r="E112" s="262">
        <f>-IFERROR(VLOOKUP(E110,$C$119:$F$138,2,FALSE),0)</f>
        <v>0</v>
      </c>
      <c r="F112" s="262">
        <f t="shared" ref="F112:AI112" si="30">-IFERROR(VLOOKUP(F110,$C$119:$F$138,2,FALSE),0)</f>
        <v>0</v>
      </c>
      <c r="G112" s="262">
        <f t="shared" si="30"/>
        <v>0</v>
      </c>
      <c r="H112" s="262">
        <f t="shared" si="30"/>
        <v>0</v>
      </c>
      <c r="I112" s="262">
        <f t="shared" si="30"/>
        <v>0</v>
      </c>
      <c r="J112" s="262">
        <f t="shared" si="30"/>
        <v>-316522.92741987045</v>
      </c>
      <c r="K112" s="262">
        <f t="shared" si="30"/>
        <v>-304981.00707573391</v>
      </c>
      <c r="L112" s="262">
        <f t="shared" si="30"/>
        <v>-293069.74528058502</v>
      </c>
      <c r="M112" s="262">
        <f t="shared" si="30"/>
        <v>-280777.32310799137</v>
      </c>
      <c r="N112" s="262">
        <f t="shared" si="30"/>
        <v>-268091.54342587467</v>
      </c>
      <c r="O112" s="262">
        <f t="shared" si="30"/>
        <v>-254999.81879393029</v>
      </c>
      <c r="P112" s="262">
        <f t="shared" si="30"/>
        <v>-241489.15897376367</v>
      </c>
      <c r="Q112" s="262">
        <f t="shared" si="30"/>
        <v>-227546.15803935175</v>
      </c>
      <c r="R112" s="262">
        <f t="shared" si="30"/>
        <v>-213156.98107503861</v>
      </c>
      <c r="S112" s="262">
        <f t="shared" si="30"/>
        <v>-198307.35044786747</v>
      </c>
      <c r="T112" s="262">
        <f t="shared" si="30"/>
        <v>-182982.53164062687</v>
      </c>
      <c r="U112" s="262">
        <f t="shared" si="30"/>
        <v>-167167.31863155458</v>
      </c>
      <c r="V112" s="262">
        <f t="shared" si="30"/>
        <v>-150846.01880619195</v>
      </c>
      <c r="W112" s="262">
        <f t="shared" si="30"/>
        <v>-134002.43738641773</v>
      </c>
      <c r="X112" s="262">
        <f t="shared" si="30"/>
        <v>-116619.8613612107</v>
      </c>
      <c r="Y112" s="262">
        <f t="shared" si="30"/>
        <v>-98681.042903197085</v>
      </c>
      <c r="Z112" s="262">
        <f t="shared" si="30"/>
        <v>-80168.182254527026</v>
      </c>
      <c r="AA112" s="262">
        <f t="shared" si="30"/>
        <v>-61062.91006509951</v>
      </c>
      <c r="AB112" s="262">
        <f t="shared" si="30"/>
        <v>-41346.269165610312</v>
      </c>
      <c r="AC112" s="262">
        <f t="shared" si="30"/>
        <v>-20998.695757337471</v>
      </c>
      <c r="AD112" s="262">
        <f t="shared" si="30"/>
        <v>0</v>
      </c>
      <c r="AE112" s="262">
        <f t="shared" si="30"/>
        <v>0</v>
      </c>
      <c r="AF112" s="262">
        <f t="shared" si="30"/>
        <v>0</v>
      </c>
      <c r="AG112" s="262">
        <f t="shared" si="30"/>
        <v>0</v>
      </c>
      <c r="AH112" s="262">
        <f t="shared" si="30"/>
        <v>0</v>
      </c>
      <c r="AI112" s="262">
        <f t="shared" si="30"/>
        <v>0</v>
      </c>
    </row>
    <row r="116" spans="3:7">
      <c r="C116" s="1" t="s">
        <v>279</v>
      </c>
    </row>
    <row r="118" spans="3:7">
      <c r="C118" s="1" t="s">
        <v>280</v>
      </c>
      <c r="D118" s="1" t="s">
        <v>281</v>
      </c>
      <c r="E118" s="1" t="s">
        <v>277</v>
      </c>
      <c r="F118" s="1" t="s">
        <v>282</v>
      </c>
      <c r="G118" s="1" t="s">
        <v>283</v>
      </c>
    </row>
    <row r="119" spans="3:7">
      <c r="C119">
        <f>+D102+D103</f>
        <v>5</v>
      </c>
      <c r="D119" s="10">
        <f>+D106*D104</f>
        <v>316522.92741987045</v>
      </c>
      <c r="E119" s="10">
        <f>+$D$107-D119</f>
        <v>360685.01075426623</v>
      </c>
      <c r="F119" s="10">
        <f>+D119+E119</f>
        <v>677207.93817413668</v>
      </c>
      <c r="G119" s="10">
        <f>+D106-E119</f>
        <v>9530656.4711166844</v>
      </c>
    </row>
    <row r="120" spans="3:7">
      <c r="C120">
        <f>+C119+1</f>
        <v>6</v>
      </c>
      <c r="D120" s="10">
        <f>+G119*$D$104</f>
        <v>304981.00707573391</v>
      </c>
      <c r="E120" s="10">
        <f>+$D$107-D120</f>
        <v>372226.93109840277</v>
      </c>
      <c r="F120" s="10">
        <f t="shared" ref="F120:F138" si="31">+D120+E120</f>
        <v>677207.93817413668</v>
      </c>
      <c r="G120" s="10">
        <f>+G119-E120</f>
        <v>9158429.540018281</v>
      </c>
    </row>
    <row r="121" spans="3:7">
      <c r="C121">
        <f t="shared" ref="C121:C138" si="32">+C120+1</f>
        <v>7</v>
      </c>
      <c r="D121" s="10">
        <f t="shared" ref="D121:D138" si="33">+G120*$D$104</f>
        <v>293069.74528058502</v>
      </c>
      <c r="E121" s="10">
        <f t="shared" ref="E121:E138" si="34">+$D$107-D121</f>
        <v>384138.19289355166</v>
      </c>
      <c r="F121" s="10">
        <f t="shared" si="31"/>
        <v>677207.93817413668</v>
      </c>
      <c r="G121" s="10">
        <f t="shared" ref="G121:G138" si="35">+G120-E121</f>
        <v>8774291.3471247293</v>
      </c>
    </row>
    <row r="122" spans="3:7">
      <c r="C122">
        <f t="shared" si="32"/>
        <v>8</v>
      </c>
      <c r="D122" s="10">
        <f t="shared" si="33"/>
        <v>280777.32310799137</v>
      </c>
      <c r="E122" s="10">
        <f t="shared" si="34"/>
        <v>396430.61506614531</v>
      </c>
      <c r="F122" s="10">
        <f t="shared" si="31"/>
        <v>677207.93817413668</v>
      </c>
      <c r="G122" s="10">
        <f t="shared" si="35"/>
        <v>8377860.7320585838</v>
      </c>
    </row>
    <row r="123" spans="3:7">
      <c r="C123">
        <f t="shared" si="32"/>
        <v>9</v>
      </c>
      <c r="D123" s="10">
        <f t="shared" si="33"/>
        <v>268091.54342587467</v>
      </c>
      <c r="E123" s="10">
        <f t="shared" si="34"/>
        <v>409116.39474826201</v>
      </c>
      <c r="F123" s="10">
        <f t="shared" si="31"/>
        <v>677207.93817413668</v>
      </c>
      <c r="G123" s="10">
        <f t="shared" si="35"/>
        <v>7968744.3373103216</v>
      </c>
    </row>
    <row r="124" spans="3:7">
      <c r="C124">
        <f t="shared" si="32"/>
        <v>10</v>
      </c>
      <c r="D124" s="10">
        <f t="shared" si="33"/>
        <v>254999.81879393029</v>
      </c>
      <c r="E124" s="10">
        <f t="shared" si="34"/>
        <v>422208.11938020639</v>
      </c>
      <c r="F124" s="10">
        <f t="shared" si="31"/>
        <v>677207.93817413668</v>
      </c>
      <c r="G124" s="10">
        <f t="shared" si="35"/>
        <v>7546536.2179301148</v>
      </c>
    </row>
    <row r="125" spans="3:7">
      <c r="C125">
        <f t="shared" si="32"/>
        <v>11</v>
      </c>
      <c r="D125" s="10">
        <f t="shared" si="33"/>
        <v>241489.15897376367</v>
      </c>
      <c r="E125" s="10">
        <f t="shared" si="34"/>
        <v>435718.77920037298</v>
      </c>
      <c r="F125" s="10">
        <f t="shared" si="31"/>
        <v>677207.93817413668</v>
      </c>
      <c r="G125" s="10">
        <f t="shared" si="35"/>
        <v>7110817.4387297416</v>
      </c>
    </row>
    <row r="126" spans="3:7">
      <c r="C126">
        <f t="shared" si="32"/>
        <v>12</v>
      </c>
      <c r="D126" s="10">
        <f t="shared" si="33"/>
        <v>227546.15803935175</v>
      </c>
      <c r="E126" s="10">
        <f t="shared" si="34"/>
        <v>449661.78013478493</v>
      </c>
      <c r="F126" s="10">
        <f t="shared" si="31"/>
        <v>677207.93817413668</v>
      </c>
      <c r="G126" s="10">
        <f t="shared" si="35"/>
        <v>6661155.6585949566</v>
      </c>
    </row>
    <row r="127" spans="3:7">
      <c r="C127">
        <f t="shared" si="32"/>
        <v>13</v>
      </c>
      <c r="D127" s="10">
        <f t="shared" si="33"/>
        <v>213156.98107503861</v>
      </c>
      <c r="E127" s="10">
        <f t="shared" si="34"/>
        <v>464050.95709909807</v>
      </c>
      <c r="F127" s="10">
        <f t="shared" si="31"/>
        <v>677207.93817413668</v>
      </c>
      <c r="G127" s="10">
        <f t="shared" si="35"/>
        <v>6197104.7014958588</v>
      </c>
    </row>
    <row r="128" spans="3:7">
      <c r="C128">
        <f t="shared" si="32"/>
        <v>14</v>
      </c>
      <c r="D128" s="10">
        <f t="shared" si="33"/>
        <v>198307.35044786747</v>
      </c>
      <c r="E128" s="10">
        <f t="shared" si="34"/>
        <v>478900.58772626921</v>
      </c>
      <c r="F128" s="10">
        <f t="shared" si="31"/>
        <v>677207.93817413668</v>
      </c>
      <c r="G128" s="10">
        <f t="shared" si="35"/>
        <v>5718204.1137695899</v>
      </c>
    </row>
    <row r="129" spans="3:7">
      <c r="C129">
        <f t="shared" si="32"/>
        <v>15</v>
      </c>
      <c r="D129" s="10">
        <f t="shared" si="33"/>
        <v>182982.53164062687</v>
      </c>
      <c r="E129" s="10">
        <f t="shared" si="34"/>
        <v>494225.40653350984</v>
      </c>
      <c r="F129" s="10">
        <f t="shared" si="31"/>
        <v>677207.93817413668</v>
      </c>
      <c r="G129" s="10">
        <f t="shared" si="35"/>
        <v>5223978.7072360804</v>
      </c>
    </row>
    <row r="130" spans="3:7">
      <c r="C130">
        <f t="shared" si="32"/>
        <v>16</v>
      </c>
      <c r="D130" s="10">
        <f t="shared" si="33"/>
        <v>167167.31863155458</v>
      </c>
      <c r="E130" s="10">
        <f t="shared" si="34"/>
        <v>510040.61954258208</v>
      </c>
      <c r="F130" s="10">
        <f t="shared" si="31"/>
        <v>677207.93817413668</v>
      </c>
      <c r="G130" s="10">
        <f t="shared" si="35"/>
        <v>4713938.0876934985</v>
      </c>
    </row>
    <row r="131" spans="3:7">
      <c r="C131">
        <f t="shared" si="32"/>
        <v>17</v>
      </c>
      <c r="D131" s="10">
        <f t="shared" si="33"/>
        <v>150846.01880619195</v>
      </c>
      <c r="E131" s="10">
        <f t="shared" si="34"/>
        <v>526361.91936794471</v>
      </c>
      <c r="F131" s="10">
        <f t="shared" si="31"/>
        <v>677207.93817413668</v>
      </c>
      <c r="G131" s="10">
        <f t="shared" si="35"/>
        <v>4187576.1683255536</v>
      </c>
    </row>
    <row r="132" spans="3:7">
      <c r="C132">
        <f t="shared" si="32"/>
        <v>18</v>
      </c>
      <c r="D132" s="10">
        <f t="shared" si="33"/>
        <v>134002.43738641773</v>
      </c>
      <c r="E132" s="10">
        <f t="shared" si="34"/>
        <v>543205.50078771892</v>
      </c>
      <c r="F132" s="10">
        <f t="shared" si="31"/>
        <v>677207.93817413668</v>
      </c>
      <c r="G132" s="10">
        <f t="shared" si="35"/>
        <v>3644370.6675378345</v>
      </c>
    </row>
    <row r="133" spans="3:7">
      <c r="C133">
        <f t="shared" si="32"/>
        <v>19</v>
      </c>
      <c r="D133" s="10">
        <f t="shared" si="33"/>
        <v>116619.8613612107</v>
      </c>
      <c r="E133" s="10">
        <f t="shared" si="34"/>
        <v>560588.07681292598</v>
      </c>
      <c r="F133" s="10">
        <f t="shared" si="31"/>
        <v>677207.93817413668</v>
      </c>
      <c r="G133" s="10">
        <f t="shared" si="35"/>
        <v>3083782.5907249087</v>
      </c>
    </row>
    <row r="134" spans="3:7">
      <c r="C134">
        <f t="shared" si="32"/>
        <v>20</v>
      </c>
      <c r="D134" s="10">
        <f t="shared" si="33"/>
        <v>98681.042903197085</v>
      </c>
      <c r="E134" s="10">
        <f t="shared" si="34"/>
        <v>578526.89527093957</v>
      </c>
      <c r="F134" s="10">
        <f t="shared" si="31"/>
        <v>677207.93817413668</v>
      </c>
      <c r="G134" s="10">
        <f t="shared" si="35"/>
        <v>2505255.6954539693</v>
      </c>
    </row>
    <row r="135" spans="3:7">
      <c r="C135">
        <f t="shared" si="32"/>
        <v>21</v>
      </c>
      <c r="D135" s="10">
        <f t="shared" si="33"/>
        <v>80168.182254527026</v>
      </c>
      <c r="E135" s="10">
        <f t="shared" si="34"/>
        <v>597039.75591960968</v>
      </c>
      <c r="F135" s="10">
        <f t="shared" si="31"/>
        <v>677207.93817413668</v>
      </c>
      <c r="G135" s="10">
        <f t="shared" si="35"/>
        <v>1908215.9395343596</v>
      </c>
    </row>
    <row r="136" spans="3:7">
      <c r="C136">
        <f t="shared" si="32"/>
        <v>22</v>
      </c>
      <c r="D136" s="10">
        <f t="shared" si="33"/>
        <v>61062.91006509951</v>
      </c>
      <c r="E136" s="10">
        <f t="shared" si="34"/>
        <v>616145.0281090372</v>
      </c>
      <c r="F136" s="10">
        <f t="shared" si="31"/>
        <v>677207.93817413668</v>
      </c>
      <c r="G136" s="10">
        <f t="shared" si="35"/>
        <v>1292070.9114253223</v>
      </c>
    </row>
    <row r="137" spans="3:7">
      <c r="C137">
        <f t="shared" si="32"/>
        <v>23</v>
      </c>
      <c r="D137" s="10">
        <f t="shared" si="33"/>
        <v>41346.269165610312</v>
      </c>
      <c r="E137" s="10">
        <f t="shared" si="34"/>
        <v>635861.66900852637</v>
      </c>
      <c r="F137" s="10">
        <f t="shared" si="31"/>
        <v>677207.93817413668</v>
      </c>
      <c r="G137" s="10">
        <f t="shared" si="35"/>
        <v>656209.24241679593</v>
      </c>
    </row>
    <row r="138" spans="3:7">
      <c r="C138">
        <f t="shared" si="32"/>
        <v>24</v>
      </c>
      <c r="D138" s="10">
        <f t="shared" si="33"/>
        <v>20998.695757337471</v>
      </c>
      <c r="E138" s="10">
        <f t="shared" si="34"/>
        <v>656209.24241679918</v>
      </c>
      <c r="F138" s="10">
        <f t="shared" si="31"/>
        <v>677207.93817413668</v>
      </c>
      <c r="G138" s="10">
        <f t="shared" si="35"/>
        <v>-3.2596290111541748E-9</v>
      </c>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sheetPr>
    <tabColor theme="8"/>
  </sheetPr>
  <dimension ref="C1:AI95"/>
  <sheetViews>
    <sheetView showGridLines="0" zoomScale="70" zoomScaleNormal="70" workbookViewId="0"/>
  </sheetViews>
  <sheetFormatPr baseColWidth="10" defaultRowHeight="15"/>
  <cols>
    <col min="1" max="2" width="5.7109375" customWidth="1"/>
    <col min="3" max="3" width="44.140625" customWidth="1"/>
    <col min="4" max="4" width="16.140625" customWidth="1"/>
    <col min="5" max="5" width="15.28515625" customWidth="1"/>
    <col min="6" max="6" width="13.7109375" customWidth="1"/>
    <col min="7" max="7" width="14.5703125" customWidth="1"/>
    <col min="8" max="9" width="13.7109375" customWidth="1"/>
    <col min="10" max="10" width="14.5703125" customWidth="1"/>
    <col min="11" max="35" width="13.7109375" customWidth="1"/>
  </cols>
  <sheetData>
    <row r="1" spans="3:35" ht="24.75" customHeight="1">
      <c r="C1" s="185" t="s">
        <v>150</v>
      </c>
    </row>
    <row r="3" spans="3:35" ht="21">
      <c r="C3" s="19" t="s">
        <v>102</v>
      </c>
    </row>
    <row r="4" spans="3:35" ht="18.75">
      <c r="C4" s="18"/>
    </row>
    <row r="5" spans="3:35" ht="15.75">
      <c r="C5" s="67" t="s">
        <v>106</v>
      </c>
    </row>
    <row r="6" spans="3:35" ht="19.5" thickBot="1">
      <c r="C6" s="18"/>
    </row>
    <row r="7" spans="3:35" ht="15.75" thickBot="1">
      <c r="C7" s="3"/>
      <c r="E7" s="249">
        <v>0</v>
      </c>
      <c r="F7" s="83">
        <v>1</v>
      </c>
      <c r="G7" s="83">
        <v>2</v>
      </c>
      <c r="H7" s="83">
        <v>3</v>
      </c>
      <c r="I7" s="83">
        <v>4</v>
      </c>
      <c r="J7" s="83">
        <v>5</v>
      </c>
      <c r="K7" s="83">
        <v>6</v>
      </c>
      <c r="L7" s="83">
        <v>7</v>
      </c>
      <c r="M7" s="83">
        <v>8</v>
      </c>
      <c r="N7" s="83">
        <v>9</v>
      </c>
      <c r="O7" s="83">
        <v>10</v>
      </c>
      <c r="P7" s="83">
        <v>11</v>
      </c>
      <c r="Q7" s="83">
        <v>12</v>
      </c>
      <c r="R7" s="83">
        <v>13</v>
      </c>
      <c r="S7" s="83">
        <v>14</v>
      </c>
      <c r="T7" s="84">
        <v>15</v>
      </c>
      <c r="U7" s="83">
        <v>16</v>
      </c>
      <c r="V7" s="85">
        <v>17</v>
      </c>
      <c r="W7" s="86">
        <v>18</v>
      </c>
      <c r="X7" s="86">
        <v>19</v>
      </c>
      <c r="Y7" s="87">
        <v>20</v>
      </c>
      <c r="Z7" s="83">
        <v>21</v>
      </c>
      <c r="AA7" s="85">
        <v>22</v>
      </c>
      <c r="AB7" s="86">
        <v>23</v>
      </c>
      <c r="AC7" s="86">
        <v>24</v>
      </c>
      <c r="AD7" s="87">
        <v>25</v>
      </c>
      <c r="AE7" s="83">
        <v>26</v>
      </c>
      <c r="AF7" s="85">
        <v>27</v>
      </c>
      <c r="AG7" s="86">
        <v>28</v>
      </c>
      <c r="AH7" s="86">
        <v>29</v>
      </c>
      <c r="AI7" s="88">
        <v>30</v>
      </c>
    </row>
    <row r="8" spans="3:35" ht="15.75" thickBot="1">
      <c r="C8" s="4" t="s">
        <v>8</v>
      </c>
      <c r="E8" s="225">
        <f>+E51/1000</f>
        <v>0</v>
      </c>
      <c r="F8" s="231">
        <f t="shared" ref="F8:AI8" si="0">+F51/1000</f>
        <v>115.61695447418973</v>
      </c>
      <c r="G8" s="231">
        <f t="shared" si="0"/>
        <v>239.86170855906136</v>
      </c>
      <c r="H8" s="231">
        <f t="shared" si="0"/>
        <v>372.84871535887885</v>
      </c>
      <c r="I8" s="231">
        <f t="shared" si="0"/>
        <v>514.15986987475526</v>
      </c>
      <c r="J8" s="231">
        <f t="shared" si="0"/>
        <v>663.40762610264983</v>
      </c>
      <c r="K8" s="231">
        <f t="shared" si="0"/>
        <v>684.78261981567709</v>
      </c>
      <c r="L8" s="231">
        <f t="shared" si="0"/>
        <v>706.15468538012431</v>
      </c>
      <c r="M8" s="231">
        <f t="shared" si="0"/>
        <v>728.19377311083792</v>
      </c>
      <c r="N8" s="231">
        <f t="shared" si="0"/>
        <v>750.18522505878525</v>
      </c>
      <c r="O8" s="231">
        <f t="shared" si="0"/>
        <v>772.0831317782513</v>
      </c>
      <c r="P8" s="231">
        <f t="shared" si="0"/>
        <v>793.84043443176245</v>
      </c>
      <c r="Q8" s="231">
        <f t="shared" si="0"/>
        <v>815.40907903527329</v>
      </c>
      <c r="R8" s="231">
        <f t="shared" si="0"/>
        <v>836.74018054283601</v>
      </c>
      <c r="S8" s="231">
        <f t="shared" si="0"/>
        <v>858.62930366583657</v>
      </c>
      <c r="T8" s="231">
        <f t="shared" si="0"/>
        <v>880.22383065303222</v>
      </c>
      <c r="U8" s="231">
        <f t="shared" si="0"/>
        <v>902.36145999395592</v>
      </c>
      <c r="V8" s="231">
        <f t="shared" si="0"/>
        <v>925.05585071280393</v>
      </c>
      <c r="W8" s="231">
        <f t="shared" si="0"/>
        <v>948.32100535823076</v>
      </c>
      <c r="X8" s="231">
        <f t="shared" si="0"/>
        <v>972.17127864299016</v>
      </c>
      <c r="Y8" s="231">
        <f t="shared" si="0"/>
        <v>996.62138630086133</v>
      </c>
      <c r="Z8" s="231">
        <f t="shared" si="0"/>
        <v>1021.6864141663282</v>
      </c>
      <c r="AA8" s="231">
        <f t="shared" si="0"/>
        <v>1047.3818274826112</v>
      </c>
      <c r="AB8" s="231">
        <f t="shared" si="0"/>
        <v>1073.723480443799</v>
      </c>
      <c r="AC8" s="231">
        <f t="shared" si="0"/>
        <v>1100.7276259769603</v>
      </c>
      <c r="AD8" s="231">
        <f t="shared" si="0"/>
        <v>1128.410925770281</v>
      </c>
      <c r="AE8" s="231">
        <f t="shared" si="0"/>
        <v>1156.7904605534036</v>
      </c>
      <c r="AF8" s="231">
        <f t="shared" si="0"/>
        <v>1185.8837406363216</v>
      </c>
      <c r="AG8" s="231">
        <f t="shared" si="0"/>
        <v>1215.7087167133247</v>
      </c>
      <c r="AH8" s="231">
        <f t="shared" si="0"/>
        <v>1246.2837909386647</v>
      </c>
      <c r="AI8" s="232">
        <f t="shared" si="0"/>
        <v>1277.6278282807721</v>
      </c>
    </row>
    <row r="9" spans="3:35" ht="15.75" thickBot="1">
      <c r="C9" s="5" t="s">
        <v>226</v>
      </c>
      <c r="E9" s="226">
        <f t="shared" ref="E9:E23" si="1">+E52/1000</f>
        <v>0</v>
      </c>
      <c r="F9" s="233">
        <f t="shared" ref="F9:AI9" si="2">+F52/1000</f>
        <v>69.370172684513832</v>
      </c>
      <c r="G9" s="233">
        <f t="shared" si="2"/>
        <v>143.9170251354368</v>
      </c>
      <c r="H9" s="233">
        <f t="shared" si="2"/>
        <v>223.7092292153273</v>
      </c>
      <c r="I9" s="233">
        <f t="shared" si="2"/>
        <v>308.49592192485312</v>
      </c>
      <c r="J9" s="233">
        <f t="shared" si="2"/>
        <v>398.04457566158987</v>
      </c>
      <c r="K9" s="233">
        <f t="shared" si="2"/>
        <v>410.86957188940625</v>
      </c>
      <c r="L9" s="233">
        <f t="shared" si="2"/>
        <v>423.69281122807462</v>
      </c>
      <c r="M9" s="233">
        <f t="shared" si="2"/>
        <v>436.91626386650279</v>
      </c>
      <c r="N9" s="233">
        <f t="shared" si="2"/>
        <v>450.11113503527116</v>
      </c>
      <c r="O9" s="233">
        <f t="shared" si="2"/>
        <v>463.24987906695077</v>
      </c>
      <c r="P9" s="233">
        <f t="shared" si="2"/>
        <v>476.30426065905749</v>
      </c>
      <c r="Q9" s="233">
        <f t="shared" si="2"/>
        <v>489.24544742116404</v>
      </c>
      <c r="R9" s="233">
        <f t="shared" si="2"/>
        <v>502.04410832570159</v>
      </c>
      <c r="S9" s="233">
        <f t="shared" si="2"/>
        <v>515.17758219950201</v>
      </c>
      <c r="T9" s="233">
        <f t="shared" si="2"/>
        <v>528.13429839181936</v>
      </c>
      <c r="U9" s="233">
        <f t="shared" si="2"/>
        <v>541.41687599637362</v>
      </c>
      <c r="V9" s="233">
        <f t="shared" si="2"/>
        <v>555.03351042768247</v>
      </c>
      <c r="W9" s="233">
        <f t="shared" si="2"/>
        <v>568.99260321493853</v>
      </c>
      <c r="X9" s="233">
        <f t="shared" si="2"/>
        <v>583.30276718579421</v>
      </c>
      <c r="Y9" s="233">
        <f t="shared" si="2"/>
        <v>597.97283178051691</v>
      </c>
      <c r="Z9" s="233">
        <f t="shared" si="2"/>
        <v>613.01184849979688</v>
      </c>
      <c r="AA9" s="233">
        <f t="shared" si="2"/>
        <v>628.42909648956686</v>
      </c>
      <c r="AB9" s="233">
        <f t="shared" si="2"/>
        <v>644.2340882662794</v>
      </c>
      <c r="AC9" s="233">
        <f t="shared" si="2"/>
        <v>660.43657558617633</v>
      </c>
      <c r="AD9" s="233">
        <f t="shared" si="2"/>
        <v>677.0465554621685</v>
      </c>
      <c r="AE9" s="233">
        <f t="shared" si="2"/>
        <v>694.07427633204202</v>
      </c>
      <c r="AF9" s="233">
        <f t="shared" si="2"/>
        <v>711.53024438179295</v>
      </c>
      <c r="AG9" s="233">
        <f t="shared" si="2"/>
        <v>729.42523002799487</v>
      </c>
      <c r="AH9" s="233">
        <f t="shared" si="2"/>
        <v>747.77027456319888</v>
      </c>
      <c r="AI9" s="234">
        <f t="shared" si="2"/>
        <v>766.57669696846324</v>
      </c>
    </row>
    <row r="10" spans="3:35" ht="15.75" thickBot="1">
      <c r="C10" s="5" t="s">
        <v>236</v>
      </c>
      <c r="E10" s="227">
        <f t="shared" si="1"/>
        <v>0</v>
      </c>
      <c r="F10" s="235">
        <f t="shared" ref="F10:AI10" si="3">+F53/1000</f>
        <v>46.246781789675893</v>
      </c>
      <c r="G10" s="233">
        <f t="shared" si="3"/>
        <v>95.944683423624539</v>
      </c>
      <c r="H10" s="233">
        <f t="shared" si="3"/>
        <v>149.13948614355152</v>
      </c>
      <c r="I10" s="233">
        <f t="shared" si="3"/>
        <v>205.66394794990211</v>
      </c>
      <c r="J10" s="233">
        <f t="shared" si="3"/>
        <v>265.3630504410599</v>
      </c>
      <c r="K10" s="233">
        <f t="shared" si="3"/>
        <v>273.91304792627079</v>
      </c>
      <c r="L10" s="233">
        <f t="shared" si="3"/>
        <v>282.46187415204969</v>
      </c>
      <c r="M10" s="233">
        <f t="shared" si="3"/>
        <v>291.27750924433519</v>
      </c>
      <c r="N10" s="233">
        <f t="shared" si="3"/>
        <v>300.07409002351409</v>
      </c>
      <c r="O10" s="233">
        <f t="shared" si="3"/>
        <v>308.83325271130053</v>
      </c>
      <c r="P10" s="233">
        <f t="shared" si="3"/>
        <v>317.53617377270496</v>
      </c>
      <c r="Q10" s="233">
        <f t="shared" si="3"/>
        <v>326.16363161410925</v>
      </c>
      <c r="R10" s="233">
        <f t="shared" si="3"/>
        <v>334.69607221713437</v>
      </c>
      <c r="S10" s="233">
        <f t="shared" si="3"/>
        <v>343.45172146633456</v>
      </c>
      <c r="T10" s="233">
        <f t="shared" si="3"/>
        <v>352.08953226121281</v>
      </c>
      <c r="U10" s="233">
        <f t="shared" si="3"/>
        <v>360.94458399758224</v>
      </c>
      <c r="V10" s="233">
        <f t="shared" si="3"/>
        <v>370.02234028512146</v>
      </c>
      <c r="W10" s="233">
        <f t="shared" si="3"/>
        <v>379.32840214329224</v>
      </c>
      <c r="X10" s="233">
        <f t="shared" si="3"/>
        <v>388.86851145719601</v>
      </c>
      <c r="Y10" s="233">
        <f t="shared" si="3"/>
        <v>398.64855452034453</v>
      </c>
      <c r="Z10" s="233">
        <f t="shared" si="3"/>
        <v>408.67456566653124</v>
      </c>
      <c r="AA10" s="233">
        <f t="shared" si="3"/>
        <v>418.95273099304444</v>
      </c>
      <c r="AB10" s="233">
        <f t="shared" si="3"/>
        <v>429.48939217751951</v>
      </c>
      <c r="AC10" s="233">
        <f t="shared" si="3"/>
        <v>440.29105039078411</v>
      </c>
      <c r="AD10" s="233">
        <f t="shared" si="3"/>
        <v>451.36437030811237</v>
      </c>
      <c r="AE10" s="233">
        <f t="shared" si="3"/>
        <v>462.71618422136129</v>
      </c>
      <c r="AF10" s="233">
        <f t="shared" si="3"/>
        <v>474.35349625452852</v>
      </c>
      <c r="AG10" s="233">
        <f t="shared" si="3"/>
        <v>486.28348668532993</v>
      </c>
      <c r="AH10" s="233">
        <f t="shared" si="3"/>
        <v>498.51351637546588</v>
      </c>
      <c r="AI10" s="234">
        <f t="shared" si="3"/>
        <v>511.05113131230883</v>
      </c>
    </row>
    <row r="11" spans="3:35" ht="15.75" thickBot="1">
      <c r="C11" s="4" t="s">
        <v>49</v>
      </c>
      <c r="E11" s="289">
        <f t="shared" si="1"/>
        <v>600</v>
      </c>
      <c r="F11" s="290">
        <f t="shared" ref="F11:AI11" si="4">+F54/1000</f>
        <v>0</v>
      </c>
      <c r="G11" s="290">
        <f t="shared" si="4"/>
        <v>0</v>
      </c>
      <c r="H11" s="290">
        <f t="shared" si="4"/>
        <v>0</v>
      </c>
      <c r="I11" s="290">
        <f t="shared" si="4"/>
        <v>0</v>
      </c>
      <c r="J11" s="290">
        <f t="shared" si="4"/>
        <v>0</v>
      </c>
      <c r="K11" s="290">
        <f t="shared" si="4"/>
        <v>0</v>
      </c>
      <c r="L11" s="290">
        <f t="shared" si="4"/>
        <v>0</v>
      </c>
      <c r="M11" s="290">
        <f t="shared" si="4"/>
        <v>0</v>
      </c>
      <c r="N11" s="290">
        <f t="shared" si="4"/>
        <v>0</v>
      </c>
      <c r="O11" s="290">
        <f t="shared" si="4"/>
        <v>0</v>
      </c>
      <c r="P11" s="290">
        <f t="shared" si="4"/>
        <v>0</v>
      </c>
      <c r="Q11" s="290">
        <f t="shared" si="4"/>
        <v>0</v>
      </c>
      <c r="R11" s="290">
        <f t="shared" si="4"/>
        <v>0</v>
      </c>
      <c r="S11" s="290">
        <f t="shared" si="4"/>
        <v>0</v>
      </c>
      <c r="T11" s="290">
        <f t="shared" si="4"/>
        <v>0</v>
      </c>
      <c r="U11" s="290">
        <f t="shared" si="4"/>
        <v>0</v>
      </c>
      <c r="V11" s="290">
        <f t="shared" si="4"/>
        <v>0</v>
      </c>
      <c r="W11" s="290">
        <f t="shared" si="4"/>
        <v>0</v>
      </c>
      <c r="X11" s="290">
        <f t="shared" si="4"/>
        <v>0</v>
      </c>
      <c r="Y11" s="290">
        <f t="shared" si="4"/>
        <v>0</v>
      </c>
      <c r="Z11" s="290">
        <f t="shared" si="4"/>
        <v>0</v>
      </c>
      <c r="AA11" s="290">
        <f t="shared" si="4"/>
        <v>0</v>
      </c>
      <c r="AB11" s="290">
        <f t="shared" si="4"/>
        <v>0</v>
      </c>
      <c r="AC11" s="290">
        <f t="shared" si="4"/>
        <v>0</v>
      </c>
      <c r="AD11" s="290">
        <f t="shared" si="4"/>
        <v>0</v>
      </c>
      <c r="AE11" s="290">
        <f t="shared" si="4"/>
        <v>0</v>
      </c>
      <c r="AF11" s="290">
        <f t="shared" si="4"/>
        <v>0</v>
      </c>
      <c r="AG11" s="290">
        <f t="shared" si="4"/>
        <v>0</v>
      </c>
      <c r="AH11" s="290">
        <f t="shared" si="4"/>
        <v>0</v>
      </c>
      <c r="AI11" s="291">
        <f t="shared" si="4"/>
        <v>0</v>
      </c>
    </row>
    <row r="12" spans="3:35" ht="15.75" thickBot="1">
      <c r="C12" s="4" t="s">
        <v>9</v>
      </c>
      <c r="E12" s="225">
        <f t="shared" si="1"/>
        <v>0</v>
      </c>
      <c r="F12" s="231">
        <f t="shared" ref="F12:AI12" si="5">+F55/1000</f>
        <v>0</v>
      </c>
      <c r="G12" s="231">
        <f t="shared" si="5"/>
        <v>0</v>
      </c>
      <c r="H12" s="231">
        <f t="shared" si="5"/>
        <v>0</v>
      </c>
      <c r="I12" s="231">
        <f t="shared" si="5"/>
        <v>0</v>
      </c>
      <c r="J12" s="231">
        <f t="shared" si="5"/>
        <v>0</v>
      </c>
      <c r="K12" s="231">
        <f t="shared" si="5"/>
        <v>0</v>
      </c>
      <c r="L12" s="231">
        <f t="shared" si="5"/>
        <v>0</v>
      </c>
      <c r="M12" s="231">
        <f t="shared" si="5"/>
        <v>0</v>
      </c>
      <c r="N12" s="231">
        <f t="shared" si="5"/>
        <v>0</v>
      </c>
      <c r="O12" s="231">
        <f t="shared" si="5"/>
        <v>0</v>
      </c>
      <c r="P12" s="231">
        <f t="shared" si="5"/>
        <v>0</v>
      </c>
      <c r="Q12" s="231">
        <f t="shared" si="5"/>
        <v>0</v>
      </c>
      <c r="R12" s="231">
        <f t="shared" si="5"/>
        <v>0</v>
      </c>
      <c r="S12" s="231">
        <f t="shared" si="5"/>
        <v>0</v>
      </c>
      <c r="T12" s="231">
        <f t="shared" si="5"/>
        <v>0</v>
      </c>
      <c r="U12" s="231">
        <f t="shared" si="5"/>
        <v>0</v>
      </c>
      <c r="V12" s="231">
        <f t="shared" si="5"/>
        <v>0</v>
      </c>
      <c r="W12" s="231">
        <f t="shared" si="5"/>
        <v>0</v>
      </c>
      <c r="X12" s="231">
        <f t="shared" si="5"/>
        <v>0</v>
      </c>
      <c r="Y12" s="231">
        <f t="shared" si="5"/>
        <v>0</v>
      </c>
      <c r="Z12" s="231">
        <f t="shared" si="5"/>
        <v>0</v>
      </c>
      <c r="AA12" s="231">
        <f t="shared" si="5"/>
        <v>0</v>
      </c>
      <c r="AB12" s="231">
        <f t="shared" si="5"/>
        <v>0</v>
      </c>
      <c r="AC12" s="231">
        <f t="shared" si="5"/>
        <v>0</v>
      </c>
      <c r="AD12" s="231">
        <f t="shared" si="5"/>
        <v>0</v>
      </c>
      <c r="AE12" s="231">
        <f t="shared" si="5"/>
        <v>0</v>
      </c>
      <c r="AF12" s="231">
        <f t="shared" si="5"/>
        <v>0</v>
      </c>
      <c r="AG12" s="231">
        <f t="shared" si="5"/>
        <v>0</v>
      </c>
      <c r="AH12" s="231">
        <f t="shared" si="5"/>
        <v>0</v>
      </c>
      <c r="AI12" s="232">
        <f t="shared" si="5"/>
        <v>0</v>
      </c>
    </row>
    <row r="13" spans="3:35" ht="15.75" thickBot="1">
      <c r="C13" s="89" t="s">
        <v>5</v>
      </c>
      <c r="E13" s="226">
        <f t="shared" si="1"/>
        <v>0</v>
      </c>
      <c r="F13" s="233">
        <f t="shared" ref="F13:AI13" si="6">+F56/1000</f>
        <v>0</v>
      </c>
      <c r="G13" s="233">
        <f t="shared" si="6"/>
        <v>0</v>
      </c>
      <c r="H13" s="233">
        <f t="shared" si="6"/>
        <v>0</v>
      </c>
      <c r="I13" s="233">
        <f t="shared" si="6"/>
        <v>0</v>
      </c>
      <c r="J13" s="233">
        <f t="shared" si="6"/>
        <v>0</v>
      </c>
      <c r="K13" s="233">
        <f t="shared" si="6"/>
        <v>0</v>
      </c>
      <c r="L13" s="233">
        <f t="shared" si="6"/>
        <v>0</v>
      </c>
      <c r="M13" s="233">
        <f t="shared" si="6"/>
        <v>0</v>
      </c>
      <c r="N13" s="233">
        <f t="shared" si="6"/>
        <v>0</v>
      </c>
      <c r="O13" s="233">
        <f t="shared" si="6"/>
        <v>0</v>
      </c>
      <c r="P13" s="233">
        <f t="shared" si="6"/>
        <v>0</v>
      </c>
      <c r="Q13" s="233">
        <f t="shared" si="6"/>
        <v>0</v>
      </c>
      <c r="R13" s="233">
        <f t="shared" si="6"/>
        <v>0</v>
      </c>
      <c r="S13" s="233">
        <f t="shared" si="6"/>
        <v>0</v>
      </c>
      <c r="T13" s="233">
        <f t="shared" si="6"/>
        <v>0</v>
      </c>
      <c r="U13" s="233">
        <f t="shared" si="6"/>
        <v>0</v>
      </c>
      <c r="V13" s="233">
        <f t="shared" si="6"/>
        <v>0</v>
      </c>
      <c r="W13" s="233">
        <f t="shared" si="6"/>
        <v>0</v>
      </c>
      <c r="X13" s="233">
        <f t="shared" si="6"/>
        <v>0</v>
      </c>
      <c r="Y13" s="233">
        <f t="shared" si="6"/>
        <v>0</v>
      </c>
      <c r="Z13" s="233">
        <f t="shared" si="6"/>
        <v>0</v>
      </c>
      <c r="AA13" s="233">
        <f t="shared" si="6"/>
        <v>0</v>
      </c>
      <c r="AB13" s="233">
        <f t="shared" si="6"/>
        <v>0</v>
      </c>
      <c r="AC13" s="233">
        <f t="shared" si="6"/>
        <v>0</v>
      </c>
      <c r="AD13" s="233">
        <f t="shared" si="6"/>
        <v>0</v>
      </c>
      <c r="AE13" s="233">
        <f t="shared" si="6"/>
        <v>0</v>
      </c>
      <c r="AF13" s="233">
        <f t="shared" si="6"/>
        <v>0</v>
      </c>
      <c r="AG13" s="233">
        <f t="shared" si="6"/>
        <v>0</v>
      </c>
      <c r="AH13" s="233">
        <f t="shared" si="6"/>
        <v>0</v>
      </c>
      <c r="AI13" s="234">
        <f t="shared" si="6"/>
        <v>0</v>
      </c>
    </row>
    <row r="14" spans="3:35" ht="15.75" thickBot="1">
      <c r="C14" s="89" t="s">
        <v>6</v>
      </c>
      <c r="E14" s="227">
        <f t="shared" si="1"/>
        <v>0</v>
      </c>
      <c r="F14" s="235">
        <f t="shared" ref="F14:AI14" si="7">+F57/1000</f>
        <v>0</v>
      </c>
      <c r="G14" s="233">
        <f t="shared" si="7"/>
        <v>0</v>
      </c>
      <c r="H14" s="233">
        <f t="shared" si="7"/>
        <v>0</v>
      </c>
      <c r="I14" s="233">
        <f t="shared" si="7"/>
        <v>0</v>
      </c>
      <c r="J14" s="233">
        <f t="shared" si="7"/>
        <v>0</v>
      </c>
      <c r="K14" s="233">
        <f t="shared" si="7"/>
        <v>0</v>
      </c>
      <c r="L14" s="233">
        <f t="shared" si="7"/>
        <v>0</v>
      </c>
      <c r="M14" s="233">
        <f t="shared" si="7"/>
        <v>0</v>
      </c>
      <c r="N14" s="233">
        <f t="shared" si="7"/>
        <v>0</v>
      </c>
      <c r="O14" s="233">
        <f t="shared" si="7"/>
        <v>0</v>
      </c>
      <c r="P14" s="233">
        <f t="shared" si="7"/>
        <v>0</v>
      </c>
      <c r="Q14" s="233">
        <f t="shared" si="7"/>
        <v>0</v>
      </c>
      <c r="R14" s="233">
        <f t="shared" si="7"/>
        <v>0</v>
      </c>
      <c r="S14" s="233">
        <f t="shared" si="7"/>
        <v>0</v>
      </c>
      <c r="T14" s="233">
        <f t="shared" si="7"/>
        <v>0</v>
      </c>
      <c r="U14" s="233">
        <f t="shared" si="7"/>
        <v>0</v>
      </c>
      <c r="V14" s="233">
        <f t="shared" si="7"/>
        <v>0</v>
      </c>
      <c r="W14" s="233">
        <f t="shared" si="7"/>
        <v>0</v>
      </c>
      <c r="X14" s="233">
        <f t="shared" si="7"/>
        <v>0</v>
      </c>
      <c r="Y14" s="233">
        <f t="shared" si="7"/>
        <v>0</v>
      </c>
      <c r="Z14" s="233">
        <f t="shared" si="7"/>
        <v>0</v>
      </c>
      <c r="AA14" s="233">
        <f t="shared" si="7"/>
        <v>0</v>
      </c>
      <c r="AB14" s="233">
        <f t="shared" si="7"/>
        <v>0</v>
      </c>
      <c r="AC14" s="233">
        <f t="shared" si="7"/>
        <v>0</v>
      </c>
      <c r="AD14" s="233">
        <f t="shared" si="7"/>
        <v>0</v>
      </c>
      <c r="AE14" s="233">
        <f t="shared" si="7"/>
        <v>0</v>
      </c>
      <c r="AF14" s="233">
        <f t="shared" si="7"/>
        <v>0</v>
      </c>
      <c r="AG14" s="233">
        <f t="shared" si="7"/>
        <v>0</v>
      </c>
      <c r="AH14" s="233">
        <f t="shared" si="7"/>
        <v>0</v>
      </c>
      <c r="AI14" s="234">
        <f t="shared" si="7"/>
        <v>0</v>
      </c>
    </row>
    <row r="15" spans="3:35" ht="15.75" thickBot="1">
      <c r="C15" s="5" t="s">
        <v>7</v>
      </c>
      <c r="E15" s="228">
        <f t="shared" si="1"/>
        <v>0</v>
      </c>
      <c r="F15" s="233">
        <f t="shared" ref="F15:AI15" si="8">+F58/1000</f>
        <v>0</v>
      </c>
      <c r="G15" s="233">
        <f t="shared" si="8"/>
        <v>0</v>
      </c>
      <c r="H15" s="233">
        <f t="shared" si="8"/>
        <v>0</v>
      </c>
      <c r="I15" s="233">
        <f t="shared" si="8"/>
        <v>0</v>
      </c>
      <c r="J15" s="233">
        <f t="shared" si="8"/>
        <v>0</v>
      </c>
      <c r="K15" s="233">
        <f t="shared" si="8"/>
        <v>0</v>
      </c>
      <c r="L15" s="233">
        <f t="shared" si="8"/>
        <v>0</v>
      </c>
      <c r="M15" s="233">
        <f t="shared" si="8"/>
        <v>0</v>
      </c>
      <c r="N15" s="233">
        <f t="shared" si="8"/>
        <v>0</v>
      </c>
      <c r="O15" s="233">
        <f t="shared" si="8"/>
        <v>0</v>
      </c>
      <c r="P15" s="233">
        <f t="shared" si="8"/>
        <v>0</v>
      </c>
      <c r="Q15" s="233">
        <f t="shared" si="8"/>
        <v>0</v>
      </c>
      <c r="R15" s="233">
        <f t="shared" si="8"/>
        <v>0</v>
      </c>
      <c r="S15" s="233">
        <f t="shared" si="8"/>
        <v>0</v>
      </c>
      <c r="T15" s="233">
        <f t="shared" si="8"/>
        <v>0</v>
      </c>
      <c r="U15" s="233">
        <f t="shared" si="8"/>
        <v>0</v>
      </c>
      <c r="V15" s="233">
        <f t="shared" si="8"/>
        <v>0</v>
      </c>
      <c r="W15" s="233">
        <f t="shared" si="8"/>
        <v>0</v>
      </c>
      <c r="X15" s="233">
        <f t="shared" si="8"/>
        <v>0</v>
      </c>
      <c r="Y15" s="233">
        <f t="shared" si="8"/>
        <v>0</v>
      </c>
      <c r="Z15" s="233">
        <f t="shared" si="8"/>
        <v>0</v>
      </c>
      <c r="AA15" s="233">
        <f t="shared" si="8"/>
        <v>0</v>
      </c>
      <c r="AB15" s="233">
        <f t="shared" si="8"/>
        <v>0</v>
      </c>
      <c r="AC15" s="233">
        <f t="shared" si="8"/>
        <v>0</v>
      </c>
      <c r="AD15" s="233">
        <f t="shared" si="8"/>
        <v>0</v>
      </c>
      <c r="AE15" s="233">
        <f t="shared" si="8"/>
        <v>0</v>
      </c>
      <c r="AF15" s="233">
        <f t="shared" si="8"/>
        <v>0</v>
      </c>
      <c r="AG15" s="233">
        <f t="shared" si="8"/>
        <v>0</v>
      </c>
      <c r="AH15" s="233">
        <f t="shared" si="8"/>
        <v>0</v>
      </c>
      <c r="AI15" s="234">
        <f t="shared" si="8"/>
        <v>0</v>
      </c>
    </row>
    <row r="16" spans="3:35" ht="15.75" thickBot="1">
      <c r="C16" s="4" t="s">
        <v>3</v>
      </c>
      <c r="E16" s="225">
        <f t="shared" si="1"/>
        <v>-2000</v>
      </c>
      <c r="F16" s="231">
        <f t="shared" ref="F16:AI16" si="9">+F59/1000</f>
        <v>0</v>
      </c>
      <c r="G16" s="231">
        <f t="shared" si="9"/>
        <v>0</v>
      </c>
      <c r="H16" s="231">
        <f t="shared" si="9"/>
        <v>0</v>
      </c>
      <c r="I16" s="231">
        <f t="shared" si="9"/>
        <v>0</v>
      </c>
      <c r="J16" s="231">
        <f t="shared" si="9"/>
        <v>0</v>
      </c>
      <c r="K16" s="231">
        <f t="shared" si="9"/>
        <v>0</v>
      </c>
      <c r="L16" s="231">
        <f t="shared" si="9"/>
        <v>0</v>
      </c>
      <c r="M16" s="231">
        <f t="shared" si="9"/>
        <v>0</v>
      </c>
      <c r="N16" s="231">
        <f t="shared" si="9"/>
        <v>0</v>
      </c>
      <c r="O16" s="231">
        <f t="shared" si="9"/>
        <v>0</v>
      </c>
      <c r="P16" s="231">
        <f t="shared" si="9"/>
        <v>0</v>
      </c>
      <c r="Q16" s="231">
        <f t="shared" si="9"/>
        <v>0</v>
      </c>
      <c r="R16" s="231">
        <f t="shared" si="9"/>
        <v>0</v>
      </c>
      <c r="S16" s="231">
        <f t="shared" si="9"/>
        <v>0</v>
      </c>
      <c r="T16" s="231">
        <f t="shared" si="9"/>
        <v>0</v>
      </c>
      <c r="U16" s="231">
        <f t="shared" si="9"/>
        <v>0</v>
      </c>
      <c r="V16" s="231">
        <f t="shared" si="9"/>
        <v>0</v>
      </c>
      <c r="W16" s="231">
        <f t="shared" si="9"/>
        <v>0</v>
      </c>
      <c r="X16" s="231">
        <f t="shared" si="9"/>
        <v>0</v>
      </c>
      <c r="Y16" s="231">
        <f t="shared" si="9"/>
        <v>0</v>
      </c>
      <c r="Z16" s="231">
        <f t="shared" si="9"/>
        <v>0</v>
      </c>
      <c r="AA16" s="231">
        <f t="shared" si="9"/>
        <v>0</v>
      </c>
      <c r="AB16" s="231">
        <f t="shared" si="9"/>
        <v>0</v>
      </c>
      <c r="AC16" s="231">
        <f t="shared" si="9"/>
        <v>0</v>
      </c>
      <c r="AD16" s="231">
        <f t="shared" si="9"/>
        <v>0</v>
      </c>
      <c r="AE16" s="231">
        <f t="shared" si="9"/>
        <v>0</v>
      </c>
      <c r="AF16" s="231">
        <f t="shared" si="9"/>
        <v>0</v>
      </c>
      <c r="AG16" s="231">
        <f t="shared" si="9"/>
        <v>0</v>
      </c>
      <c r="AH16" s="231">
        <f t="shared" si="9"/>
        <v>0</v>
      </c>
      <c r="AI16" s="232">
        <f t="shared" si="9"/>
        <v>0</v>
      </c>
    </row>
    <row r="17" spans="3:35" ht="15.75" thickBot="1">
      <c r="C17" s="89" t="s">
        <v>5</v>
      </c>
      <c r="E17" s="226">
        <f t="shared" si="1"/>
        <v>-800</v>
      </c>
      <c r="F17" s="233">
        <f t="shared" ref="F17:AI17" si="10">+F60/1000</f>
        <v>0</v>
      </c>
      <c r="G17" s="233">
        <f t="shared" si="10"/>
        <v>0</v>
      </c>
      <c r="H17" s="233">
        <f t="shared" si="10"/>
        <v>0</v>
      </c>
      <c r="I17" s="233">
        <f t="shared" si="10"/>
        <v>0</v>
      </c>
      <c r="J17" s="233">
        <f t="shared" si="10"/>
        <v>0</v>
      </c>
      <c r="K17" s="233">
        <f t="shared" si="10"/>
        <v>0</v>
      </c>
      <c r="L17" s="233">
        <f t="shared" si="10"/>
        <v>0</v>
      </c>
      <c r="M17" s="233">
        <f t="shared" si="10"/>
        <v>0</v>
      </c>
      <c r="N17" s="233">
        <f t="shared" si="10"/>
        <v>0</v>
      </c>
      <c r="O17" s="233">
        <f t="shared" si="10"/>
        <v>0</v>
      </c>
      <c r="P17" s="233">
        <f t="shared" si="10"/>
        <v>0</v>
      </c>
      <c r="Q17" s="233">
        <f t="shared" si="10"/>
        <v>0</v>
      </c>
      <c r="R17" s="233">
        <f t="shared" si="10"/>
        <v>0</v>
      </c>
      <c r="S17" s="233">
        <f t="shared" si="10"/>
        <v>0</v>
      </c>
      <c r="T17" s="233">
        <f t="shared" si="10"/>
        <v>0</v>
      </c>
      <c r="U17" s="233">
        <f t="shared" si="10"/>
        <v>0</v>
      </c>
      <c r="V17" s="233">
        <f t="shared" si="10"/>
        <v>0</v>
      </c>
      <c r="W17" s="233">
        <f t="shared" si="10"/>
        <v>0</v>
      </c>
      <c r="X17" s="233">
        <f t="shared" si="10"/>
        <v>0</v>
      </c>
      <c r="Y17" s="233">
        <f t="shared" si="10"/>
        <v>0</v>
      </c>
      <c r="Z17" s="233">
        <f t="shared" si="10"/>
        <v>0</v>
      </c>
      <c r="AA17" s="233">
        <f t="shared" si="10"/>
        <v>0</v>
      </c>
      <c r="AB17" s="233">
        <f t="shared" si="10"/>
        <v>0</v>
      </c>
      <c r="AC17" s="233">
        <f t="shared" si="10"/>
        <v>0</v>
      </c>
      <c r="AD17" s="233">
        <f t="shared" si="10"/>
        <v>0</v>
      </c>
      <c r="AE17" s="233">
        <f t="shared" si="10"/>
        <v>0</v>
      </c>
      <c r="AF17" s="233">
        <f t="shared" si="10"/>
        <v>0</v>
      </c>
      <c r="AG17" s="233">
        <f t="shared" si="10"/>
        <v>0</v>
      </c>
      <c r="AH17" s="233">
        <f t="shared" si="10"/>
        <v>0</v>
      </c>
      <c r="AI17" s="234">
        <f t="shared" si="10"/>
        <v>0</v>
      </c>
    </row>
    <row r="18" spans="3:35" ht="15.75" thickBot="1">
      <c r="C18" s="89" t="s">
        <v>6</v>
      </c>
      <c r="E18" s="227">
        <f t="shared" si="1"/>
        <v>-300</v>
      </c>
      <c r="F18" s="235">
        <f t="shared" ref="F18:AI18" si="11">+F61/1000</f>
        <v>0</v>
      </c>
      <c r="G18" s="233">
        <f t="shared" si="11"/>
        <v>0</v>
      </c>
      <c r="H18" s="233">
        <f t="shared" si="11"/>
        <v>0</v>
      </c>
      <c r="I18" s="233">
        <f t="shared" si="11"/>
        <v>0</v>
      </c>
      <c r="J18" s="233">
        <f t="shared" si="11"/>
        <v>0</v>
      </c>
      <c r="K18" s="233">
        <f t="shared" si="11"/>
        <v>0</v>
      </c>
      <c r="L18" s="233">
        <f t="shared" si="11"/>
        <v>0</v>
      </c>
      <c r="M18" s="233">
        <f t="shared" si="11"/>
        <v>0</v>
      </c>
      <c r="N18" s="233">
        <f t="shared" si="11"/>
        <v>0</v>
      </c>
      <c r="O18" s="233">
        <f t="shared" si="11"/>
        <v>0</v>
      </c>
      <c r="P18" s="233">
        <f t="shared" si="11"/>
        <v>0</v>
      </c>
      <c r="Q18" s="233">
        <f t="shared" si="11"/>
        <v>0</v>
      </c>
      <c r="R18" s="233">
        <f t="shared" si="11"/>
        <v>0</v>
      </c>
      <c r="S18" s="233">
        <f t="shared" si="11"/>
        <v>0</v>
      </c>
      <c r="T18" s="233">
        <f t="shared" si="11"/>
        <v>0</v>
      </c>
      <c r="U18" s="233">
        <f t="shared" si="11"/>
        <v>0</v>
      </c>
      <c r="V18" s="233">
        <f t="shared" si="11"/>
        <v>0</v>
      </c>
      <c r="W18" s="233">
        <f t="shared" si="11"/>
        <v>0</v>
      </c>
      <c r="X18" s="233">
        <f t="shared" si="11"/>
        <v>0</v>
      </c>
      <c r="Y18" s="233">
        <f t="shared" si="11"/>
        <v>0</v>
      </c>
      <c r="Z18" s="233">
        <f t="shared" si="11"/>
        <v>0</v>
      </c>
      <c r="AA18" s="233">
        <f t="shared" si="11"/>
        <v>0</v>
      </c>
      <c r="AB18" s="233">
        <f t="shared" si="11"/>
        <v>0</v>
      </c>
      <c r="AC18" s="233">
        <f t="shared" si="11"/>
        <v>0</v>
      </c>
      <c r="AD18" s="233">
        <f t="shared" si="11"/>
        <v>0</v>
      </c>
      <c r="AE18" s="233">
        <f t="shared" si="11"/>
        <v>0</v>
      </c>
      <c r="AF18" s="233">
        <f t="shared" si="11"/>
        <v>0</v>
      </c>
      <c r="AG18" s="233">
        <f t="shared" si="11"/>
        <v>0</v>
      </c>
      <c r="AH18" s="233">
        <f t="shared" si="11"/>
        <v>0</v>
      </c>
      <c r="AI18" s="234">
        <f t="shared" si="11"/>
        <v>0</v>
      </c>
    </row>
    <row r="19" spans="3:35" ht="15.75" thickBot="1">
      <c r="C19" s="5" t="s">
        <v>7</v>
      </c>
      <c r="E19" s="228">
        <f t="shared" si="1"/>
        <v>-900</v>
      </c>
      <c r="F19" s="233">
        <f t="shared" ref="F19:AI19" si="12">+F62/1000</f>
        <v>0</v>
      </c>
      <c r="G19" s="233">
        <f t="shared" si="12"/>
        <v>0</v>
      </c>
      <c r="H19" s="233">
        <f t="shared" si="12"/>
        <v>0</v>
      </c>
      <c r="I19" s="233">
        <f t="shared" si="12"/>
        <v>0</v>
      </c>
      <c r="J19" s="233">
        <f t="shared" si="12"/>
        <v>0</v>
      </c>
      <c r="K19" s="233">
        <f t="shared" si="12"/>
        <v>0</v>
      </c>
      <c r="L19" s="233">
        <f t="shared" si="12"/>
        <v>0</v>
      </c>
      <c r="M19" s="233">
        <f t="shared" si="12"/>
        <v>0</v>
      </c>
      <c r="N19" s="233">
        <f t="shared" si="12"/>
        <v>0</v>
      </c>
      <c r="O19" s="233">
        <f t="shared" si="12"/>
        <v>0</v>
      </c>
      <c r="P19" s="233">
        <f t="shared" si="12"/>
        <v>0</v>
      </c>
      <c r="Q19" s="233">
        <f t="shared" si="12"/>
        <v>0</v>
      </c>
      <c r="R19" s="233">
        <f t="shared" si="12"/>
        <v>0</v>
      </c>
      <c r="S19" s="233">
        <f t="shared" si="12"/>
        <v>0</v>
      </c>
      <c r="T19" s="233">
        <f t="shared" si="12"/>
        <v>0</v>
      </c>
      <c r="U19" s="233">
        <f t="shared" si="12"/>
        <v>0</v>
      </c>
      <c r="V19" s="233">
        <f t="shared" si="12"/>
        <v>0</v>
      </c>
      <c r="W19" s="233">
        <f t="shared" si="12"/>
        <v>0</v>
      </c>
      <c r="X19" s="233">
        <f t="shared" si="12"/>
        <v>0</v>
      </c>
      <c r="Y19" s="233">
        <f t="shared" si="12"/>
        <v>0</v>
      </c>
      <c r="Z19" s="233">
        <f t="shared" si="12"/>
        <v>0</v>
      </c>
      <c r="AA19" s="233">
        <f t="shared" si="12"/>
        <v>0</v>
      </c>
      <c r="AB19" s="233">
        <f t="shared" si="12"/>
        <v>0</v>
      </c>
      <c r="AC19" s="233">
        <f t="shared" si="12"/>
        <v>0</v>
      </c>
      <c r="AD19" s="233">
        <f t="shared" si="12"/>
        <v>0</v>
      </c>
      <c r="AE19" s="233">
        <f t="shared" si="12"/>
        <v>0</v>
      </c>
      <c r="AF19" s="233">
        <f t="shared" si="12"/>
        <v>0</v>
      </c>
      <c r="AG19" s="233">
        <f t="shared" si="12"/>
        <v>0</v>
      </c>
      <c r="AH19" s="233">
        <f t="shared" si="12"/>
        <v>0</v>
      </c>
      <c r="AI19" s="234">
        <f t="shared" si="12"/>
        <v>0</v>
      </c>
    </row>
    <row r="20" spans="3:35" ht="15.75" thickBot="1">
      <c r="C20" s="4" t="s">
        <v>44</v>
      </c>
      <c r="E20" s="270">
        <f t="shared" si="1"/>
        <v>0</v>
      </c>
      <c r="F20" s="271">
        <f t="shared" ref="F20:AI20" si="13">+F63/1000</f>
        <v>-17.342543171128458</v>
      </c>
      <c r="G20" s="271">
        <f t="shared" si="13"/>
        <v>-35.9792562838592</v>
      </c>
      <c r="H20" s="271">
        <f t="shared" si="13"/>
        <v>-55.927307303831824</v>
      </c>
      <c r="I20" s="271">
        <f t="shared" si="13"/>
        <v>-77.12398048121328</v>
      </c>
      <c r="J20" s="271">
        <f t="shared" si="13"/>
        <v>-99.511143915397483</v>
      </c>
      <c r="K20" s="271">
        <f t="shared" si="13"/>
        <v>-102.71739297235156</v>
      </c>
      <c r="L20" s="271">
        <f t="shared" si="13"/>
        <v>-105.92320280701864</v>
      </c>
      <c r="M20" s="271">
        <f t="shared" si="13"/>
        <v>-109.22906596662568</v>
      </c>
      <c r="N20" s="271">
        <f t="shared" si="13"/>
        <v>-112.52778375881779</v>
      </c>
      <c r="O20" s="271">
        <f t="shared" si="13"/>
        <v>-115.81246976673769</v>
      </c>
      <c r="P20" s="271">
        <f t="shared" si="13"/>
        <v>-119.07606516476436</v>
      </c>
      <c r="Q20" s="271">
        <f t="shared" si="13"/>
        <v>-122.311361855291</v>
      </c>
      <c r="R20" s="271">
        <f t="shared" si="13"/>
        <v>-125.51102708142538</v>
      </c>
      <c r="S20" s="271">
        <f t="shared" si="13"/>
        <v>-128.79439554987547</v>
      </c>
      <c r="T20" s="271">
        <f t="shared" si="13"/>
        <v>-132.03357459795481</v>
      </c>
      <c r="U20" s="271">
        <f t="shared" si="13"/>
        <v>-135.35421899909338</v>
      </c>
      <c r="V20" s="271">
        <f t="shared" si="13"/>
        <v>-138.75837760692059</v>
      </c>
      <c r="W20" s="271">
        <f t="shared" si="13"/>
        <v>-142.2481508037346</v>
      </c>
      <c r="X20" s="271">
        <f t="shared" si="13"/>
        <v>-145.82569179644852</v>
      </c>
      <c r="Y20" s="271">
        <f t="shared" si="13"/>
        <v>-149.4932079451292</v>
      </c>
      <c r="Z20" s="271">
        <f t="shared" si="13"/>
        <v>-153.25296212494919</v>
      </c>
      <c r="AA20" s="271">
        <f t="shared" si="13"/>
        <v>-157.10727412239169</v>
      </c>
      <c r="AB20" s="271">
        <f t="shared" si="13"/>
        <v>-161.05852206656982</v>
      </c>
      <c r="AC20" s="271">
        <f t="shared" si="13"/>
        <v>-165.10914389654405</v>
      </c>
      <c r="AD20" s="271">
        <f t="shared" si="13"/>
        <v>-169.26163886554212</v>
      </c>
      <c r="AE20" s="271">
        <f t="shared" si="13"/>
        <v>-173.5185690830105</v>
      </c>
      <c r="AF20" s="271">
        <f t="shared" si="13"/>
        <v>-177.88256109544821</v>
      </c>
      <c r="AG20" s="271">
        <f t="shared" si="13"/>
        <v>-182.35630750699869</v>
      </c>
      <c r="AH20" s="271">
        <f t="shared" si="13"/>
        <v>-186.94256864079969</v>
      </c>
      <c r="AI20" s="272">
        <f t="shared" si="13"/>
        <v>-191.64417424211581</v>
      </c>
    </row>
    <row r="21" spans="3:35" ht="15.75" thickBot="1">
      <c r="C21" s="4" t="s">
        <v>162</v>
      </c>
      <c r="E21" s="289">
        <f t="shared" si="1"/>
        <v>0</v>
      </c>
      <c r="F21" s="290">
        <f t="shared" ref="F21:AI21" si="14">+F64/1000</f>
        <v>0</v>
      </c>
      <c r="G21" s="290">
        <f t="shared" si="14"/>
        <v>0</v>
      </c>
      <c r="H21" s="290">
        <f t="shared" si="14"/>
        <v>0</v>
      </c>
      <c r="I21" s="290">
        <f t="shared" si="14"/>
        <v>0</v>
      </c>
      <c r="J21" s="290">
        <f t="shared" si="14"/>
        <v>-25.610769994385773</v>
      </c>
      <c r="K21" s="290">
        <f t="shared" si="14"/>
        <v>-26.43031463420612</v>
      </c>
      <c r="L21" s="290">
        <f t="shared" si="14"/>
        <v>-27.276084702500714</v>
      </c>
      <c r="M21" s="290">
        <f t="shared" si="14"/>
        <v>-28.148919412980735</v>
      </c>
      <c r="N21" s="290">
        <f t="shared" si="14"/>
        <v>-29.049684834196125</v>
      </c>
      <c r="O21" s="290">
        <f t="shared" si="14"/>
        <v>-29.979274748890397</v>
      </c>
      <c r="P21" s="290">
        <f t="shared" si="14"/>
        <v>-30.93861154085489</v>
      </c>
      <c r="Q21" s="290">
        <f t="shared" si="14"/>
        <v>-31.928647110162249</v>
      </c>
      <c r="R21" s="290">
        <f t="shared" si="14"/>
        <v>-32.950363817687439</v>
      </c>
      <c r="S21" s="290">
        <f t="shared" si="14"/>
        <v>-34.004775459853434</v>
      </c>
      <c r="T21" s="290">
        <f t="shared" si="14"/>
        <v>-35.092928274568756</v>
      </c>
      <c r="U21" s="290">
        <f t="shared" si="14"/>
        <v>-36.215901979354953</v>
      </c>
      <c r="V21" s="290">
        <f t="shared" si="14"/>
        <v>-37.374810842694309</v>
      </c>
      <c r="W21" s="290">
        <f t="shared" si="14"/>
        <v>-38.570804789660528</v>
      </c>
      <c r="X21" s="290">
        <f t="shared" si="14"/>
        <v>-39.805070542929663</v>
      </c>
      <c r="Y21" s="290">
        <f t="shared" si="14"/>
        <v>-41.07883280030341</v>
      </c>
      <c r="Z21" s="290">
        <f t="shared" si="14"/>
        <v>-42.393355449913123</v>
      </c>
      <c r="AA21" s="290">
        <f t="shared" si="14"/>
        <v>-43.749942824310338</v>
      </c>
      <c r="AB21" s="290">
        <f t="shared" si="14"/>
        <v>-45.149940994688272</v>
      </c>
      <c r="AC21" s="290">
        <f t="shared" si="14"/>
        <v>-46.594739106518297</v>
      </c>
      <c r="AD21" s="290">
        <f t="shared" si="14"/>
        <v>0</v>
      </c>
      <c r="AE21" s="290">
        <f t="shared" si="14"/>
        <v>0</v>
      </c>
      <c r="AF21" s="290">
        <f t="shared" si="14"/>
        <v>0</v>
      </c>
      <c r="AG21" s="290">
        <f t="shared" si="14"/>
        <v>0</v>
      </c>
      <c r="AH21" s="271">
        <f t="shared" si="14"/>
        <v>0</v>
      </c>
      <c r="AI21" s="272">
        <f t="shared" si="14"/>
        <v>0</v>
      </c>
    </row>
    <row r="22" spans="3:35" ht="15.75" thickBot="1">
      <c r="C22" s="4" t="s">
        <v>165</v>
      </c>
      <c r="E22" s="289">
        <f t="shared" si="1"/>
        <v>0</v>
      </c>
      <c r="F22" s="290">
        <f t="shared" ref="F22:AI22" si="15">+F65/1000</f>
        <v>0</v>
      </c>
      <c r="G22" s="290">
        <f t="shared" si="15"/>
        <v>0</v>
      </c>
      <c r="H22" s="290">
        <f t="shared" si="15"/>
        <v>0</v>
      </c>
      <c r="I22" s="290">
        <f t="shared" si="15"/>
        <v>0</v>
      </c>
      <c r="J22" s="290">
        <f t="shared" si="15"/>
        <v>-22.475000763541093</v>
      </c>
      <c r="K22" s="290">
        <f t="shared" si="15"/>
        <v>-21.65545612372075</v>
      </c>
      <c r="L22" s="290">
        <f t="shared" si="15"/>
        <v>-20.809686055426155</v>
      </c>
      <c r="M22" s="290">
        <f t="shared" si="15"/>
        <v>-19.936851344946131</v>
      </c>
      <c r="N22" s="290">
        <f t="shared" si="15"/>
        <v>-19.036085923730745</v>
      </c>
      <c r="O22" s="290">
        <f t="shared" si="15"/>
        <v>-18.106496009036469</v>
      </c>
      <c r="P22" s="290">
        <f t="shared" si="15"/>
        <v>-17.147159217071977</v>
      </c>
      <c r="Q22" s="290">
        <f t="shared" si="15"/>
        <v>-16.157123647764621</v>
      </c>
      <c r="R22" s="290">
        <f t="shared" si="15"/>
        <v>-15.135406940239427</v>
      </c>
      <c r="S22" s="290">
        <f t="shared" si="15"/>
        <v>-14.080995298073431</v>
      </c>
      <c r="T22" s="290">
        <f t="shared" si="15"/>
        <v>-12.992842483358119</v>
      </c>
      <c r="U22" s="290">
        <f t="shared" si="15"/>
        <v>-11.86986877857192</v>
      </c>
      <c r="V22" s="290">
        <f t="shared" si="15"/>
        <v>-10.710959915232559</v>
      </c>
      <c r="W22" s="290">
        <f t="shared" si="15"/>
        <v>-9.5149659682663419</v>
      </c>
      <c r="X22" s="290">
        <f t="shared" si="15"/>
        <v>-8.2807002149972053</v>
      </c>
      <c r="Y22" s="290">
        <f t="shared" si="15"/>
        <v>-7.0069379576234558</v>
      </c>
      <c r="Z22" s="290">
        <f t="shared" si="15"/>
        <v>-5.6924153080137465</v>
      </c>
      <c r="AA22" s="290">
        <f t="shared" si="15"/>
        <v>-4.3358279336165273</v>
      </c>
      <c r="AB22" s="290">
        <f t="shared" si="15"/>
        <v>-2.9358297632385955</v>
      </c>
      <c r="AC22" s="290">
        <f t="shared" si="15"/>
        <v>-1.4910316514085711</v>
      </c>
      <c r="AD22" s="290">
        <f t="shared" si="15"/>
        <v>0</v>
      </c>
      <c r="AE22" s="290">
        <f t="shared" si="15"/>
        <v>0</v>
      </c>
      <c r="AF22" s="290">
        <f t="shared" si="15"/>
        <v>0</v>
      </c>
      <c r="AG22" s="290">
        <f t="shared" si="15"/>
        <v>0</v>
      </c>
      <c r="AH22" s="271">
        <f t="shared" si="15"/>
        <v>0</v>
      </c>
      <c r="AI22" s="272">
        <f t="shared" si="15"/>
        <v>0</v>
      </c>
    </row>
    <row r="23" spans="3:35" ht="15.75" thickBot="1">
      <c r="C23" s="6" t="s">
        <v>10</v>
      </c>
      <c r="E23" s="229">
        <f t="shared" si="1"/>
        <v>-1400</v>
      </c>
      <c r="F23" s="236">
        <f t="shared" ref="F23:AI23" si="16">+F66/1000</f>
        <v>98.274411303061271</v>
      </c>
      <c r="G23" s="236">
        <f t="shared" si="16"/>
        <v>203.88245227520216</v>
      </c>
      <c r="H23" s="236">
        <f t="shared" si="16"/>
        <v>316.92140805504704</v>
      </c>
      <c r="I23" s="236">
        <f t="shared" si="16"/>
        <v>437.03588939354194</v>
      </c>
      <c r="J23" s="236">
        <f t="shared" si="16"/>
        <v>515.81071142932547</v>
      </c>
      <c r="K23" s="236">
        <f t="shared" si="16"/>
        <v>533.97945608539862</v>
      </c>
      <c r="L23" s="236">
        <f t="shared" si="16"/>
        <v>552.14571181517874</v>
      </c>
      <c r="M23" s="236">
        <f t="shared" si="16"/>
        <v>570.87893638628532</v>
      </c>
      <c r="N23" s="236">
        <f t="shared" si="16"/>
        <v>589.57167054204058</v>
      </c>
      <c r="O23" s="236">
        <f t="shared" si="16"/>
        <v>608.18489125358678</v>
      </c>
      <c r="P23" s="236">
        <f t="shared" si="16"/>
        <v>626.67859850907121</v>
      </c>
      <c r="Q23" s="236">
        <f t="shared" si="16"/>
        <v>645.01194642205542</v>
      </c>
      <c r="R23" s="236">
        <f t="shared" si="16"/>
        <v>663.14338270348355</v>
      </c>
      <c r="S23" s="236">
        <f t="shared" si="16"/>
        <v>681.74913735803432</v>
      </c>
      <c r="T23" s="236">
        <f t="shared" si="16"/>
        <v>700.1044852971504</v>
      </c>
      <c r="U23" s="236">
        <f t="shared" si="16"/>
        <v>718.92147023693565</v>
      </c>
      <c r="V23" s="236">
        <f t="shared" si="16"/>
        <v>738.21170234795636</v>
      </c>
      <c r="W23" s="236">
        <f t="shared" si="16"/>
        <v>757.98708379656932</v>
      </c>
      <c r="X23" s="236">
        <f t="shared" si="16"/>
        <v>778.2598160886148</v>
      </c>
      <c r="Y23" s="236">
        <f t="shared" si="16"/>
        <v>799.04240759780532</v>
      </c>
      <c r="Z23" s="236">
        <f t="shared" si="16"/>
        <v>820.34768128345206</v>
      </c>
      <c r="AA23" s="236">
        <f t="shared" si="16"/>
        <v>842.18878260229269</v>
      </c>
      <c r="AB23" s="236">
        <f t="shared" si="16"/>
        <v>864.57918761930216</v>
      </c>
      <c r="AC23" s="236">
        <f t="shared" si="16"/>
        <v>887.53271132248938</v>
      </c>
      <c r="AD23" s="236">
        <f t="shared" si="16"/>
        <v>959.1492869047388</v>
      </c>
      <c r="AE23" s="236">
        <f t="shared" si="16"/>
        <v>983.27189147039292</v>
      </c>
      <c r="AF23" s="236">
        <f t="shared" si="16"/>
        <v>1008.0011795408733</v>
      </c>
      <c r="AG23" s="236">
        <f t="shared" si="16"/>
        <v>1033.352409206326</v>
      </c>
      <c r="AH23" s="236">
        <f t="shared" si="16"/>
        <v>1059.341222297865</v>
      </c>
      <c r="AI23" s="237">
        <f t="shared" si="16"/>
        <v>1085.9836540386564</v>
      </c>
    </row>
    <row r="26" spans="3:35" ht="15.75">
      <c r="C26" s="67" t="s">
        <v>107</v>
      </c>
    </row>
    <row r="27" spans="3:35" ht="15.75" thickBot="1"/>
    <row r="28" spans="3:35" ht="15.75" thickBot="1">
      <c r="C28" s="3"/>
      <c r="E28" s="212">
        <v>0</v>
      </c>
      <c r="F28" s="83">
        <v>1</v>
      </c>
      <c r="G28" s="83">
        <v>2</v>
      </c>
      <c r="H28" s="83">
        <v>3</v>
      </c>
      <c r="I28" s="83">
        <v>4</v>
      </c>
      <c r="J28" s="83">
        <v>5</v>
      </c>
      <c r="K28" s="83">
        <v>6</v>
      </c>
      <c r="L28" s="83">
        <v>7</v>
      </c>
      <c r="M28" s="83">
        <v>8</v>
      </c>
      <c r="N28" s="83">
        <v>9</v>
      </c>
      <c r="O28" s="83">
        <v>10</v>
      </c>
      <c r="P28" s="83">
        <v>11</v>
      </c>
      <c r="Q28" s="83">
        <v>12</v>
      </c>
      <c r="R28" s="83">
        <v>13</v>
      </c>
      <c r="S28" s="83">
        <v>14</v>
      </c>
      <c r="T28" s="84">
        <v>15</v>
      </c>
      <c r="U28" s="83">
        <v>16</v>
      </c>
      <c r="V28" s="85">
        <v>17</v>
      </c>
      <c r="W28" s="86">
        <v>18</v>
      </c>
      <c r="X28" s="86">
        <v>19</v>
      </c>
      <c r="Y28" s="87">
        <v>20</v>
      </c>
      <c r="Z28" s="83">
        <v>21</v>
      </c>
      <c r="AA28" s="85">
        <v>22</v>
      </c>
      <c r="AB28" s="86">
        <v>23</v>
      </c>
      <c r="AC28" s="86">
        <v>24</v>
      </c>
      <c r="AD28" s="87">
        <v>25</v>
      </c>
      <c r="AE28" s="83">
        <v>26</v>
      </c>
      <c r="AF28" s="85">
        <v>27</v>
      </c>
      <c r="AG28" s="86">
        <v>28</v>
      </c>
      <c r="AH28" s="86">
        <v>29</v>
      </c>
      <c r="AI28" s="88">
        <v>30</v>
      </c>
    </row>
    <row r="29" spans="3:35" ht="15.75" thickBot="1">
      <c r="C29" s="4" t="s">
        <v>8</v>
      </c>
      <c r="E29" s="225">
        <f>+E76/1000</f>
        <v>0</v>
      </c>
      <c r="F29" s="231">
        <f t="shared" ref="F29:AI29" si="17">+F76/1000</f>
        <v>462.4678178967589</v>
      </c>
      <c r="G29" s="231">
        <f t="shared" si="17"/>
        <v>959.44683423624554</v>
      </c>
      <c r="H29" s="231">
        <f t="shared" si="17"/>
        <v>1491.3948614355156</v>
      </c>
      <c r="I29" s="231">
        <f t="shared" si="17"/>
        <v>2056.6394794990215</v>
      </c>
      <c r="J29" s="231">
        <f t="shared" si="17"/>
        <v>2653.6305044105998</v>
      </c>
      <c r="K29" s="231">
        <f t="shared" si="17"/>
        <v>2739.1304792627093</v>
      </c>
      <c r="L29" s="231">
        <f t="shared" si="17"/>
        <v>2824.6187415204981</v>
      </c>
      <c r="M29" s="231">
        <f t="shared" si="17"/>
        <v>2912.7750924433531</v>
      </c>
      <c r="N29" s="231">
        <f t="shared" si="17"/>
        <v>3000.7409002351419</v>
      </c>
      <c r="O29" s="231">
        <f t="shared" si="17"/>
        <v>3088.3325271130061</v>
      </c>
      <c r="P29" s="231">
        <f t="shared" si="17"/>
        <v>3175.3617377270507</v>
      </c>
      <c r="Q29" s="231">
        <f t="shared" si="17"/>
        <v>3261.6363161410941</v>
      </c>
      <c r="R29" s="231">
        <f t="shared" si="17"/>
        <v>3346.960722171345</v>
      </c>
      <c r="S29" s="231">
        <f t="shared" si="17"/>
        <v>3434.5172146633472</v>
      </c>
      <c r="T29" s="231">
        <f t="shared" si="17"/>
        <v>3520.8953226121298</v>
      </c>
      <c r="U29" s="231">
        <f t="shared" si="17"/>
        <v>3609.4458399758246</v>
      </c>
      <c r="V29" s="231">
        <f t="shared" si="17"/>
        <v>3700.2234028512162</v>
      </c>
      <c r="W29" s="231">
        <f t="shared" si="17"/>
        <v>3793.2840214329235</v>
      </c>
      <c r="X29" s="231">
        <f t="shared" si="17"/>
        <v>3888.6851145719615</v>
      </c>
      <c r="Y29" s="231">
        <f t="shared" si="17"/>
        <v>3986.4855452034458</v>
      </c>
      <c r="Z29" s="231">
        <f t="shared" si="17"/>
        <v>4086.7456566653127</v>
      </c>
      <c r="AA29" s="231">
        <f t="shared" si="17"/>
        <v>4189.527309930445</v>
      </c>
      <c r="AB29" s="231">
        <f t="shared" si="17"/>
        <v>4294.8939217751949</v>
      </c>
      <c r="AC29" s="231">
        <f t="shared" si="17"/>
        <v>4402.9105039078413</v>
      </c>
      <c r="AD29" s="231">
        <f t="shared" si="17"/>
        <v>4513.6437030811239</v>
      </c>
      <c r="AE29" s="231">
        <f t="shared" si="17"/>
        <v>4627.1618422136144</v>
      </c>
      <c r="AF29" s="231">
        <f t="shared" si="17"/>
        <v>4743.5349625452864</v>
      </c>
      <c r="AG29" s="231">
        <f t="shared" si="17"/>
        <v>4862.8348668532999</v>
      </c>
      <c r="AH29" s="231">
        <f t="shared" si="17"/>
        <v>4985.1351637546604</v>
      </c>
      <c r="AI29" s="232">
        <f t="shared" si="17"/>
        <v>5110.5113131230892</v>
      </c>
    </row>
    <row r="30" spans="3:35" ht="15.75" thickBot="1">
      <c r="C30" s="5" t="s">
        <v>227</v>
      </c>
      <c r="E30" s="226">
        <f t="shared" ref="E30:E43" si="18">+E77/1000</f>
        <v>0</v>
      </c>
      <c r="F30" s="233">
        <f t="shared" ref="F30:AI30" si="19">+F77/1000</f>
        <v>462.4678178967589</v>
      </c>
      <c r="G30" s="233">
        <f t="shared" si="19"/>
        <v>959.44683423624554</v>
      </c>
      <c r="H30" s="233">
        <f t="shared" si="19"/>
        <v>1491.3948614355156</v>
      </c>
      <c r="I30" s="233">
        <f t="shared" si="19"/>
        <v>2056.6394794990215</v>
      </c>
      <c r="J30" s="233">
        <f t="shared" si="19"/>
        <v>2653.6305044105998</v>
      </c>
      <c r="K30" s="233">
        <f t="shared" si="19"/>
        <v>2739.1304792627093</v>
      </c>
      <c r="L30" s="233">
        <f t="shared" si="19"/>
        <v>2824.6187415204981</v>
      </c>
      <c r="M30" s="233">
        <f t="shared" si="19"/>
        <v>2912.7750924433531</v>
      </c>
      <c r="N30" s="233">
        <f t="shared" si="19"/>
        <v>3000.7409002351419</v>
      </c>
      <c r="O30" s="233">
        <f t="shared" si="19"/>
        <v>3088.3325271130061</v>
      </c>
      <c r="P30" s="233">
        <f t="shared" si="19"/>
        <v>3175.3617377270507</v>
      </c>
      <c r="Q30" s="233">
        <f t="shared" si="19"/>
        <v>3261.6363161410941</v>
      </c>
      <c r="R30" s="233">
        <f t="shared" si="19"/>
        <v>3346.960722171345</v>
      </c>
      <c r="S30" s="233">
        <f t="shared" si="19"/>
        <v>3434.5172146633472</v>
      </c>
      <c r="T30" s="233">
        <f t="shared" si="19"/>
        <v>3520.8953226121298</v>
      </c>
      <c r="U30" s="233">
        <f t="shared" si="19"/>
        <v>3609.4458399758246</v>
      </c>
      <c r="V30" s="233">
        <f t="shared" si="19"/>
        <v>3700.2234028512162</v>
      </c>
      <c r="W30" s="233">
        <f t="shared" si="19"/>
        <v>3793.2840214329235</v>
      </c>
      <c r="X30" s="233">
        <f t="shared" si="19"/>
        <v>3888.6851145719615</v>
      </c>
      <c r="Y30" s="233">
        <f t="shared" si="19"/>
        <v>3986.4855452034458</v>
      </c>
      <c r="Z30" s="233">
        <f t="shared" si="19"/>
        <v>4086.7456566653127</v>
      </c>
      <c r="AA30" s="233">
        <f t="shared" si="19"/>
        <v>4189.527309930445</v>
      </c>
      <c r="AB30" s="233">
        <f t="shared" si="19"/>
        <v>4294.8939217751949</v>
      </c>
      <c r="AC30" s="233">
        <f t="shared" si="19"/>
        <v>4402.9105039078413</v>
      </c>
      <c r="AD30" s="233">
        <f t="shared" si="19"/>
        <v>4513.6437030811239</v>
      </c>
      <c r="AE30" s="233">
        <f t="shared" si="19"/>
        <v>4627.1618422136144</v>
      </c>
      <c r="AF30" s="233">
        <f t="shared" si="19"/>
        <v>4743.5349625452864</v>
      </c>
      <c r="AG30" s="233">
        <f t="shared" si="19"/>
        <v>4862.8348668532999</v>
      </c>
      <c r="AH30" s="233">
        <f t="shared" si="19"/>
        <v>4985.1351637546604</v>
      </c>
      <c r="AI30" s="234">
        <f t="shared" si="19"/>
        <v>5110.5113131230892</v>
      </c>
    </row>
    <row r="31" spans="3:35" ht="15.75" thickBot="1">
      <c r="C31" s="4" t="s">
        <v>49</v>
      </c>
      <c r="E31" s="289">
        <f t="shared" si="18"/>
        <v>8450</v>
      </c>
      <c r="F31" s="290">
        <f t="shared" ref="F31:AI31" si="20">+F78/1000</f>
        <v>0</v>
      </c>
      <c r="G31" s="290">
        <f t="shared" si="20"/>
        <v>0</v>
      </c>
      <c r="H31" s="290">
        <f t="shared" si="20"/>
        <v>0</v>
      </c>
      <c r="I31" s="290">
        <f t="shared" si="20"/>
        <v>0</v>
      </c>
      <c r="J31" s="290">
        <f t="shared" si="20"/>
        <v>0</v>
      </c>
      <c r="K31" s="290">
        <f t="shared" si="20"/>
        <v>0</v>
      </c>
      <c r="L31" s="290">
        <f t="shared" si="20"/>
        <v>0</v>
      </c>
      <c r="M31" s="290">
        <f t="shared" si="20"/>
        <v>0</v>
      </c>
      <c r="N31" s="290">
        <f t="shared" si="20"/>
        <v>0</v>
      </c>
      <c r="O31" s="290">
        <f t="shared" si="20"/>
        <v>0</v>
      </c>
      <c r="P31" s="290">
        <f t="shared" si="20"/>
        <v>0</v>
      </c>
      <c r="Q31" s="290">
        <f t="shared" si="20"/>
        <v>0</v>
      </c>
      <c r="R31" s="290">
        <f t="shared" si="20"/>
        <v>0</v>
      </c>
      <c r="S31" s="290">
        <f t="shared" si="20"/>
        <v>0</v>
      </c>
      <c r="T31" s="290">
        <f t="shared" si="20"/>
        <v>0</v>
      </c>
      <c r="U31" s="290">
        <f t="shared" si="20"/>
        <v>0</v>
      </c>
      <c r="V31" s="290">
        <f t="shared" si="20"/>
        <v>0</v>
      </c>
      <c r="W31" s="290">
        <f t="shared" si="20"/>
        <v>0</v>
      </c>
      <c r="X31" s="290">
        <f t="shared" si="20"/>
        <v>0</v>
      </c>
      <c r="Y31" s="290">
        <f t="shared" si="20"/>
        <v>0</v>
      </c>
      <c r="Z31" s="290">
        <f t="shared" si="20"/>
        <v>0</v>
      </c>
      <c r="AA31" s="290">
        <f t="shared" si="20"/>
        <v>0</v>
      </c>
      <c r="AB31" s="290">
        <f t="shared" si="20"/>
        <v>0</v>
      </c>
      <c r="AC31" s="290">
        <f t="shared" si="20"/>
        <v>0</v>
      </c>
      <c r="AD31" s="290">
        <f t="shared" si="20"/>
        <v>0</v>
      </c>
      <c r="AE31" s="290">
        <f t="shared" si="20"/>
        <v>0</v>
      </c>
      <c r="AF31" s="290">
        <f t="shared" si="20"/>
        <v>0</v>
      </c>
      <c r="AG31" s="290">
        <f t="shared" si="20"/>
        <v>0</v>
      </c>
      <c r="AH31" s="290">
        <f t="shared" si="20"/>
        <v>0</v>
      </c>
      <c r="AI31" s="291">
        <f t="shared" si="20"/>
        <v>0</v>
      </c>
    </row>
    <row r="32" spans="3:35" ht="15.75" thickBot="1">
      <c r="C32" s="4" t="s">
        <v>9</v>
      </c>
      <c r="E32" s="225">
        <f t="shared" si="18"/>
        <v>0</v>
      </c>
      <c r="F32" s="231">
        <f t="shared" ref="F32:AI32" si="21">+F79/1000</f>
        <v>-184.98712715870357</v>
      </c>
      <c r="G32" s="231">
        <f t="shared" si="21"/>
        <v>-383.77873369449816</v>
      </c>
      <c r="H32" s="231">
        <f t="shared" si="21"/>
        <v>-596.55794457420609</v>
      </c>
      <c r="I32" s="231">
        <f t="shared" si="21"/>
        <v>-822.65579179960844</v>
      </c>
      <c r="J32" s="231">
        <f t="shared" si="21"/>
        <v>-1061.4522017642396</v>
      </c>
      <c r="K32" s="231">
        <f t="shared" si="21"/>
        <v>-1095.6521917050832</v>
      </c>
      <c r="L32" s="231">
        <f t="shared" si="21"/>
        <v>-1129.8474966081988</v>
      </c>
      <c r="M32" s="231">
        <f t="shared" si="21"/>
        <v>-1165.1100369773408</v>
      </c>
      <c r="N32" s="231">
        <f t="shared" si="21"/>
        <v>-1200.2963600940564</v>
      </c>
      <c r="O32" s="231">
        <f t="shared" si="21"/>
        <v>-1235.3330108452021</v>
      </c>
      <c r="P32" s="231">
        <f t="shared" si="21"/>
        <v>-1270.1446950908198</v>
      </c>
      <c r="Q32" s="231">
        <f t="shared" si="21"/>
        <v>-1304.654526456437</v>
      </c>
      <c r="R32" s="231">
        <f t="shared" si="21"/>
        <v>-1338.7842888685375</v>
      </c>
      <c r="S32" s="231">
        <f t="shared" si="21"/>
        <v>-1373.8068858653382</v>
      </c>
      <c r="T32" s="231">
        <f t="shared" si="21"/>
        <v>-1408.3581290448512</v>
      </c>
      <c r="U32" s="231">
        <f t="shared" si="21"/>
        <v>-1443.778335990329</v>
      </c>
      <c r="V32" s="231">
        <f t="shared" si="21"/>
        <v>-1480.0893611404858</v>
      </c>
      <c r="W32" s="231">
        <f t="shared" si="21"/>
        <v>-1517.3136085731689</v>
      </c>
      <c r="X32" s="231">
        <f t="shared" si="21"/>
        <v>-1555.474045828784</v>
      </c>
      <c r="Y32" s="231">
        <f t="shared" si="21"/>
        <v>-1594.5942180813781</v>
      </c>
      <c r="Z32" s="231">
        <f t="shared" si="21"/>
        <v>-1634.6982626661249</v>
      </c>
      <c r="AA32" s="231">
        <f t="shared" si="21"/>
        <v>-1675.8109239721778</v>
      </c>
      <c r="AB32" s="231">
        <f t="shared" si="21"/>
        <v>-1717.957568710078</v>
      </c>
      <c r="AC32" s="231">
        <f t="shared" si="21"/>
        <v>-1761.1642015631364</v>
      </c>
      <c r="AD32" s="231">
        <f t="shared" si="21"/>
        <v>-1805.4574812324495</v>
      </c>
      <c r="AE32" s="231">
        <f t="shared" si="21"/>
        <v>-1850.8647368854452</v>
      </c>
      <c r="AF32" s="231">
        <f t="shared" si="21"/>
        <v>-1897.4139850181141</v>
      </c>
      <c r="AG32" s="231">
        <f t="shared" si="21"/>
        <v>-1945.1339467413197</v>
      </c>
      <c r="AH32" s="231">
        <f t="shared" si="21"/>
        <v>-1994.0540655018635</v>
      </c>
      <c r="AI32" s="232">
        <f t="shared" si="21"/>
        <v>-2044.2045252492353</v>
      </c>
    </row>
    <row r="33" spans="3:35" ht="15.75" thickBot="1">
      <c r="C33" s="89" t="s">
        <v>5</v>
      </c>
      <c r="E33" s="226">
        <f t="shared" si="18"/>
        <v>0</v>
      </c>
      <c r="F33" s="233">
        <f t="shared" ref="F33:AI33" si="22">+F80/1000</f>
        <v>-110.99227629522214</v>
      </c>
      <c r="G33" s="233">
        <f t="shared" si="22"/>
        <v>-230.26724021669887</v>
      </c>
      <c r="H33" s="233">
        <f t="shared" si="22"/>
        <v>-357.93476674452364</v>
      </c>
      <c r="I33" s="233">
        <f t="shared" si="22"/>
        <v>-493.59347507976503</v>
      </c>
      <c r="J33" s="233">
        <f t="shared" si="22"/>
        <v>-636.8713210585438</v>
      </c>
      <c r="K33" s="233">
        <f t="shared" si="22"/>
        <v>-657.39131502304997</v>
      </c>
      <c r="L33" s="233">
        <f t="shared" si="22"/>
        <v>-677.90849796491932</v>
      </c>
      <c r="M33" s="233">
        <f t="shared" si="22"/>
        <v>-699.06602218640444</v>
      </c>
      <c r="N33" s="233">
        <f t="shared" si="22"/>
        <v>-720.17781605643381</v>
      </c>
      <c r="O33" s="233">
        <f t="shared" si="22"/>
        <v>-741.19980650712114</v>
      </c>
      <c r="P33" s="233">
        <f t="shared" si="22"/>
        <v>-762.0868170544918</v>
      </c>
      <c r="Q33" s="233">
        <f t="shared" si="22"/>
        <v>-782.79271587386222</v>
      </c>
      <c r="R33" s="233">
        <f t="shared" si="22"/>
        <v>-803.27057332112247</v>
      </c>
      <c r="S33" s="233">
        <f t="shared" si="22"/>
        <v>-824.28413151920279</v>
      </c>
      <c r="T33" s="233">
        <f t="shared" si="22"/>
        <v>-845.01487742691074</v>
      </c>
      <c r="U33" s="233">
        <f t="shared" si="22"/>
        <v>-866.26700159419738</v>
      </c>
      <c r="V33" s="233">
        <f t="shared" si="22"/>
        <v>-888.05361668429146</v>
      </c>
      <c r="W33" s="233">
        <f t="shared" si="22"/>
        <v>-910.38816514390135</v>
      </c>
      <c r="X33" s="233">
        <f t="shared" si="22"/>
        <v>-933.28442749727037</v>
      </c>
      <c r="Y33" s="233">
        <f t="shared" si="22"/>
        <v>-956.75653084882686</v>
      </c>
      <c r="Z33" s="233">
        <f t="shared" si="22"/>
        <v>-980.81895759967483</v>
      </c>
      <c r="AA33" s="233">
        <f t="shared" si="22"/>
        <v>-1005.4865543833066</v>
      </c>
      <c r="AB33" s="233">
        <f t="shared" si="22"/>
        <v>-1030.7745412260467</v>
      </c>
      <c r="AC33" s="233">
        <f t="shared" si="22"/>
        <v>-1056.698520937882</v>
      </c>
      <c r="AD33" s="233">
        <f t="shared" si="22"/>
        <v>-1083.2744887394695</v>
      </c>
      <c r="AE33" s="233">
        <f t="shared" si="22"/>
        <v>-1110.5188421312671</v>
      </c>
      <c r="AF33" s="233">
        <f t="shared" si="22"/>
        <v>-1138.4483910108684</v>
      </c>
      <c r="AG33" s="233">
        <f t="shared" si="22"/>
        <v>-1167.0803680447918</v>
      </c>
      <c r="AH33" s="233">
        <f t="shared" si="22"/>
        <v>-1196.4324393011179</v>
      </c>
      <c r="AI33" s="234">
        <f t="shared" si="22"/>
        <v>-1226.5227151495412</v>
      </c>
    </row>
    <row r="34" spans="3:35" ht="15.75" thickBot="1">
      <c r="C34" s="89" t="s">
        <v>6</v>
      </c>
      <c r="E34" s="227">
        <f t="shared" si="18"/>
        <v>0</v>
      </c>
      <c r="F34" s="235">
        <f t="shared" ref="F34:AI34" si="23">+F81/1000</f>
        <v>-27.748069073805535</v>
      </c>
      <c r="G34" s="233">
        <f t="shared" si="23"/>
        <v>-57.566810054174717</v>
      </c>
      <c r="H34" s="233">
        <f t="shared" si="23"/>
        <v>-89.483691686130911</v>
      </c>
      <c r="I34" s="233">
        <f t="shared" si="23"/>
        <v>-123.39836876994126</v>
      </c>
      <c r="J34" s="233">
        <f t="shared" si="23"/>
        <v>-159.21783026463595</v>
      </c>
      <c r="K34" s="233">
        <f t="shared" si="23"/>
        <v>-164.34782875576249</v>
      </c>
      <c r="L34" s="233">
        <f t="shared" si="23"/>
        <v>-169.47712449122983</v>
      </c>
      <c r="M34" s="233">
        <f t="shared" si="23"/>
        <v>-174.76650554660111</v>
      </c>
      <c r="N34" s="233">
        <f t="shared" si="23"/>
        <v>-180.04445401410845</v>
      </c>
      <c r="O34" s="233">
        <f t="shared" si="23"/>
        <v>-185.29995162678028</v>
      </c>
      <c r="P34" s="233">
        <f t="shared" si="23"/>
        <v>-190.52170426362295</v>
      </c>
      <c r="Q34" s="233">
        <f t="shared" si="23"/>
        <v>-195.69817896846556</v>
      </c>
      <c r="R34" s="233">
        <f t="shared" si="23"/>
        <v>-200.81764333028062</v>
      </c>
      <c r="S34" s="233">
        <f t="shared" si="23"/>
        <v>-206.0710328798007</v>
      </c>
      <c r="T34" s="233">
        <f t="shared" si="23"/>
        <v>-211.25371935672769</v>
      </c>
      <c r="U34" s="233">
        <f t="shared" si="23"/>
        <v>-216.56675039854935</v>
      </c>
      <c r="V34" s="233">
        <f t="shared" si="23"/>
        <v>-222.01340417107286</v>
      </c>
      <c r="W34" s="233">
        <f t="shared" si="23"/>
        <v>-227.59704128597534</v>
      </c>
      <c r="X34" s="233">
        <f t="shared" si="23"/>
        <v>-233.32110687431759</v>
      </c>
      <c r="Y34" s="233">
        <f t="shared" si="23"/>
        <v>-239.18913271220671</v>
      </c>
      <c r="Z34" s="233">
        <f t="shared" si="23"/>
        <v>-245.20473939991871</v>
      </c>
      <c r="AA34" s="233">
        <f t="shared" si="23"/>
        <v>-251.37163859582665</v>
      </c>
      <c r="AB34" s="233">
        <f t="shared" si="23"/>
        <v>-257.69363530651168</v>
      </c>
      <c r="AC34" s="233">
        <f t="shared" si="23"/>
        <v>-264.1746302344705</v>
      </c>
      <c r="AD34" s="233">
        <f t="shared" si="23"/>
        <v>-270.81862218486737</v>
      </c>
      <c r="AE34" s="233">
        <f t="shared" si="23"/>
        <v>-277.62971053281677</v>
      </c>
      <c r="AF34" s="233">
        <f t="shared" si="23"/>
        <v>-284.61209775271709</v>
      </c>
      <c r="AG34" s="233">
        <f t="shared" si="23"/>
        <v>-291.77009201119796</v>
      </c>
      <c r="AH34" s="233">
        <f t="shared" si="23"/>
        <v>-299.10810982527948</v>
      </c>
      <c r="AI34" s="234">
        <f t="shared" si="23"/>
        <v>-306.63067878738531</v>
      </c>
    </row>
    <row r="35" spans="3:35" ht="15.75" thickBot="1">
      <c r="C35" s="5" t="s">
        <v>7</v>
      </c>
      <c r="E35" s="228">
        <f t="shared" si="18"/>
        <v>0</v>
      </c>
      <c r="F35" s="233">
        <f t="shared" ref="F35:AI35" si="24">+F82/1000</f>
        <v>-46.246781789675893</v>
      </c>
      <c r="G35" s="233">
        <f t="shared" si="24"/>
        <v>-95.944683423624539</v>
      </c>
      <c r="H35" s="233">
        <f t="shared" si="24"/>
        <v>-149.13948614355152</v>
      </c>
      <c r="I35" s="233">
        <f t="shared" si="24"/>
        <v>-205.66394794990211</v>
      </c>
      <c r="J35" s="233">
        <f t="shared" si="24"/>
        <v>-265.3630504410599</v>
      </c>
      <c r="K35" s="233">
        <f t="shared" si="24"/>
        <v>-273.91304792627079</v>
      </c>
      <c r="L35" s="233">
        <f t="shared" si="24"/>
        <v>-282.46187415204969</v>
      </c>
      <c r="M35" s="233">
        <f t="shared" si="24"/>
        <v>-291.27750924433519</v>
      </c>
      <c r="N35" s="233">
        <f t="shared" si="24"/>
        <v>-300.07409002351409</v>
      </c>
      <c r="O35" s="233">
        <f t="shared" si="24"/>
        <v>-308.83325271130053</v>
      </c>
      <c r="P35" s="233">
        <f t="shared" si="24"/>
        <v>-317.53617377270496</v>
      </c>
      <c r="Q35" s="233">
        <f t="shared" si="24"/>
        <v>-326.16363161410925</v>
      </c>
      <c r="R35" s="233">
        <f t="shared" si="24"/>
        <v>-334.69607221713437</v>
      </c>
      <c r="S35" s="233">
        <f t="shared" si="24"/>
        <v>-343.45172146633456</v>
      </c>
      <c r="T35" s="233">
        <f t="shared" si="24"/>
        <v>-352.08953226121281</v>
      </c>
      <c r="U35" s="233">
        <f t="shared" si="24"/>
        <v>-360.94458399758224</v>
      </c>
      <c r="V35" s="233">
        <f t="shared" si="24"/>
        <v>-370.02234028512146</v>
      </c>
      <c r="W35" s="233">
        <f t="shared" si="24"/>
        <v>-379.32840214329224</v>
      </c>
      <c r="X35" s="233">
        <f t="shared" si="24"/>
        <v>-388.86851145719601</v>
      </c>
      <c r="Y35" s="233">
        <f t="shared" si="24"/>
        <v>-398.64855452034453</v>
      </c>
      <c r="Z35" s="233">
        <f t="shared" si="24"/>
        <v>-408.67456566653124</v>
      </c>
      <c r="AA35" s="233">
        <f t="shared" si="24"/>
        <v>-418.95273099304444</v>
      </c>
      <c r="AB35" s="233">
        <f t="shared" si="24"/>
        <v>-429.48939217751951</v>
      </c>
      <c r="AC35" s="233">
        <f t="shared" si="24"/>
        <v>-440.29105039078411</v>
      </c>
      <c r="AD35" s="233">
        <f t="shared" si="24"/>
        <v>-451.36437030811237</v>
      </c>
      <c r="AE35" s="233">
        <f t="shared" si="24"/>
        <v>-462.71618422136129</v>
      </c>
      <c r="AF35" s="233">
        <f t="shared" si="24"/>
        <v>-474.35349625452852</v>
      </c>
      <c r="AG35" s="233">
        <f t="shared" si="24"/>
        <v>-486.28348668532993</v>
      </c>
      <c r="AH35" s="233">
        <f t="shared" si="24"/>
        <v>-498.51351637546588</v>
      </c>
      <c r="AI35" s="234">
        <f t="shared" si="24"/>
        <v>-511.05113131230883</v>
      </c>
    </row>
    <row r="36" spans="3:35" ht="15.75" thickBot="1">
      <c r="C36" s="4" t="s">
        <v>3</v>
      </c>
      <c r="E36" s="225">
        <f t="shared" si="18"/>
        <v>-13000</v>
      </c>
      <c r="F36" s="231">
        <f t="shared" ref="F36:AI36" si="25">+F83/1000</f>
        <v>0</v>
      </c>
      <c r="G36" s="231">
        <f t="shared" si="25"/>
        <v>0</v>
      </c>
      <c r="H36" s="231">
        <f t="shared" si="25"/>
        <v>0</v>
      </c>
      <c r="I36" s="231">
        <f t="shared" si="25"/>
        <v>0</v>
      </c>
      <c r="J36" s="231">
        <f t="shared" si="25"/>
        <v>0</v>
      </c>
      <c r="K36" s="231">
        <f t="shared" si="25"/>
        <v>0</v>
      </c>
      <c r="L36" s="231">
        <f t="shared" si="25"/>
        <v>0</v>
      </c>
      <c r="M36" s="231">
        <f t="shared" si="25"/>
        <v>0</v>
      </c>
      <c r="N36" s="231">
        <f t="shared" si="25"/>
        <v>0</v>
      </c>
      <c r="O36" s="231">
        <f t="shared" si="25"/>
        <v>0</v>
      </c>
      <c r="P36" s="231">
        <f t="shared" si="25"/>
        <v>0</v>
      </c>
      <c r="Q36" s="231">
        <f t="shared" si="25"/>
        <v>0</v>
      </c>
      <c r="R36" s="231">
        <f t="shared" si="25"/>
        <v>0</v>
      </c>
      <c r="S36" s="231">
        <f t="shared" si="25"/>
        <v>0</v>
      </c>
      <c r="T36" s="231">
        <f t="shared" si="25"/>
        <v>0</v>
      </c>
      <c r="U36" s="231">
        <f t="shared" si="25"/>
        <v>0</v>
      </c>
      <c r="V36" s="231">
        <f t="shared" si="25"/>
        <v>0</v>
      </c>
      <c r="W36" s="231">
        <f t="shared" si="25"/>
        <v>0</v>
      </c>
      <c r="X36" s="231">
        <f t="shared" si="25"/>
        <v>0</v>
      </c>
      <c r="Y36" s="231">
        <f t="shared" si="25"/>
        <v>0</v>
      </c>
      <c r="Z36" s="231">
        <f t="shared" si="25"/>
        <v>0</v>
      </c>
      <c r="AA36" s="231">
        <f t="shared" si="25"/>
        <v>0</v>
      </c>
      <c r="AB36" s="231">
        <f t="shared" si="25"/>
        <v>0</v>
      </c>
      <c r="AC36" s="231">
        <f t="shared" si="25"/>
        <v>0</v>
      </c>
      <c r="AD36" s="231">
        <f t="shared" si="25"/>
        <v>0</v>
      </c>
      <c r="AE36" s="231">
        <f t="shared" si="25"/>
        <v>0</v>
      </c>
      <c r="AF36" s="231">
        <f t="shared" si="25"/>
        <v>0</v>
      </c>
      <c r="AG36" s="231">
        <f t="shared" si="25"/>
        <v>0</v>
      </c>
      <c r="AH36" s="231">
        <f t="shared" si="25"/>
        <v>0</v>
      </c>
      <c r="AI36" s="232">
        <f t="shared" si="25"/>
        <v>0</v>
      </c>
    </row>
    <row r="37" spans="3:35" ht="15.75" thickBot="1">
      <c r="C37" s="89" t="s">
        <v>5</v>
      </c>
      <c r="E37" s="226">
        <f t="shared" si="18"/>
        <v>-5200</v>
      </c>
      <c r="F37" s="233">
        <f t="shared" ref="F37:AI37" si="26">+F84/1000</f>
        <v>0</v>
      </c>
      <c r="G37" s="233">
        <f t="shared" si="26"/>
        <v>0</v>
      </c>
      <c r="H37" s="233">
        <f t="shared" si="26"/>
        <v>0</v>
      </c>
      <c r="I37" s="233">
        <f t="shared" si="26"/>
        <v>0</v>
      </c>
      <c r="J37" s="233">
        <f t="shared" si="26"/>
        <v>0</v>
      </c>
      <c r="K37" s="233">
        <f t="shared" si="26"/>
        <v>0</v>
      </c>
      <c r="L37" s="233">
        <f t="shared" si="26"/>
        <v>0</v>
      </c>
      <c r="M37" s="233">
        <f t="shared" si="26"/>
        <v>0</v>
      </c>
      <c r="N37" s="233">
        <f t="shared" si="26"/>
        <v>0</v>
      </c>
      <c r="O37" s="233">
        <f t="shared" si="26"/>
        <v>0</v>
      </c>
      <c r="P37" s="233">
        <f t="shared" si="26"/>
        <v>0</v>
      </c>
      <c r="Q37" s="233">
        <f t="shared" si="26"/>
        <v>0</v>
      </c>
      <c r="R37" s="233">
        <f t="shared" si="26"/>
        <v>0</v>
      </c>
      <c r="S37" s="233">
        <f t="shared" si="26"/>
        <v>0</v>
      </c>
      <c r="T37" s="233">
        <f t="shared" si="26"/>
        <v>0</v>
      </c>
      <c r="U37" s="233">
        <f t="shared" si="26"/>
        <v>0</v>
      </c>
      <c r="V37" s="233">
        <f t="shared" si="26"/>
        <v>0</v>
      </c>
      <c r="W37" s="233">
        <f t="shared" si="26"/>
        <v>0</v>
      </c>
      <c r="X37" s="233">
        <f t="shared" si="26"/>
        <v>0</v>
      </c>
      <c r="Y37" s="233">
        <f t="shared" si="26"/>
        <v>0</v>
      </c>
      <c r="Z37" s="233">
        <f t="shared" si="26"/>
        <v>0</v>
      </c>
      <c r="AA37" s="233">
        <f t="shared" si="26"/>
        <v>0</v>
      </c>
      <c r="AB37" s="233">
        <f t="shared" si="26"/>
        <v>0</v>
      </c>
      <c r="AC37" s="233">
        <f t="shared" si="26"/>
        <v>0</v>
      </c>
      <c r="AD37" s="233">
        <f t="shared" si="26"/>
        <v>0</v>
      </c>
      <c r="AE37" s="233">
        <f t="shared" si="26"/>
        <v>0</v>
      </c>
      <c r="AF37" s="233">
        <f t="shared" si="26"/>
        <v>0</v>
      </c>
      <c r="AG37" s="233">
        <f t="shared" si="26"/>
        <v>0</v>
      </c>
      <c r="AH37" s="233">
        <f t="shared" si="26"/>
        <v>0</v>
      </c>
      <c r="AI37" s="234">
        <f t="shared" si="26"/>
        <v>0</v>
      </c>
    </row>
    <row r="38" spans="3:35" ht="15.75" thickBot="1">
      <c r="C38" s="89" t="s">
        <v>6</v>
      </c>
      <c r="E38" s="227">
        <f t="shared" si="18"/>
        <v>-1950</v>
      </c>
      <c r="F38" s="235">
        <f t="shared" ref="F38:AI38" si="27">+F85/1000</f>
        <v>0</v>
      </c>
      <c r="G38" s="233">
        <f t="shared" si="27"/>
        <v>0</v>
      </c>
      <c r="H38" s="233">
        <f t="shared" si="27"/>
        <v>0</v>
      </c>
      <c r="I38" s="233">
        <f t="shared" si="27"/>
        <v>0</v>
      </c>
      <c r="J38" s="233">
        <f t="shared" si="27"/>
        <v>0</v>
      </c>
      <c r="K38" s="233">
        <f t="shared" si="27"/>
        <v>0</v>
      </c>
      <c r="L38" s="233">
        <f t="shared" si="27"/>
        <v>0</v>
      </c>
      <c r="M38" s="233">
        <f t="shared" si="27"/>
        <v>0</v>
      </c>
      <c r="N38" s="233">
        <f t="shared" si="27"/>
        <v>0</v>
      </c>
      <c r="O38" s="233">
        <f t="shared" si="27"/>
        <v>0</v>
      </c>
      <c r="P38" s="233">
        <f t="shared" si="27"/>
        <v>0</v>
      </c>
      <c r="Q38" s="233">
        <f t="shared" si="27"/>
        <v>0</v>
      </c>
      <c r="R38" s="233">
        <f t="shared" si="27"/>
        <v>0</v>
      </c>
      <c r="S38" s="233">
        <f t="shared" si="27"/>
        <v>0</v>
      </c>
      <c r="T38" s="233">
        <f t="shared" si="27"/>
        <v>0</v>
      </c>
      <c r="U38" s="233">
        <f t="shared" si="27"/>
        <v>0</v>
      </c>
      <c r="V38" s="233">
        <f t="shared" si="27"/>
        <v>0</v>
      </c>
      <c r="W38" s="233">
        <f t="shared" si="27"/>
        <v>0</v>
      </c>
      <c r="X38" s="233">
        <f t="shared" si="27"/>
        <v>0</v>
      </c>
      <c r="Y38" s="233">
        <f t="shared" si="27"/>
        <v>0</v>
      </c>
      <c r="Z38" s="233">
        <f t="shared" si="27"/>
        <v>0</v>
      </c>
      <c r="AA38" s="233">
        <f t="shared" si="27"/>
        <v>0</v>
      </c>
      <c r="AB38" s="233">
        <f t="shared" si="27"/>
        <v>0</v>
      </c>
      <c r="AC38" s="233">
        <f t="shared" si="27"/>
        <v>0</v>
      </c>
      <c r="AD38" s="233">
        <f t="shared" si="27"/>
        <v>0</v>
      </c>
      <c r="AE38" s="233">
        <f t="shared" si="27"/>
        <v>0</v>
      </c>
      <c r="AF38" s="233">
        <f t="shared" si="27"/>
        <v>0</v>
      </c>
      <c r="AG38" s="233">
        <f t="shared" si="27"/>
        <v>0</v>
      </c>
      <c r="AH38" s="233">
        <f t="shared" si="27"/>
        <v>0</v>
      </c>
      <c r="AI38" s="234">
        <f t="shared" si="27"/>
        <v>0</v>
      </c>
    </row>
    <row r="39" spans="3:35" ht="15.75" thickBot="1">
      <c r="C39" s="5" t="s">
        <v>7</v>
      </c>
      <c r="E39" s="228">
        <f t="shared" si="18"/>
        <v>-5850</v>
      </c>
      <c r="F39" s="233">
        <f t="shared" ref="F39:AI39" si="28">+F86/1000</f>
        <v>0</v>
      </c>
      <c r="G39" s="233">
        <f t="shared" si="28"/>
        <v>0</v>
      </c>
      <c r="H39" s="233">
        <f t="shared" si="28"/>
        <v>0</v>
      </c>
      <c r="I39" s="233">
        <f t="shared" si="28"/>
        <v>0</v>
      </c>
      <c r="J39" s="233">
        <f t="shared" si="28"/>
        <v>0</v>
      </c>
      <c r="K39" s="233">
        <f t="shared" si="28"/>
        <v>0</v>
      </c>
      <c r="L39" s="233">
        <f t="shared" si="28"/>
        <v>0</v>
      </c>
      <c r="M39" s="233">
        <f t="shared" si="28"/>
        <v>0</v>
      </c>
      <c r="N39" s="233">
        <f t="shared" si="28"/>
        <v>0</v>
      </c>
      <c r="O39" s="233">
        <f t="shared" si="28"/>
        <v>0</v>
      </c>
      <c r="P39" s="233">
        <f t="shared" si="28"/>
        <v>0</v>
      </c>
      <c r="Q39" s="233">
        <f t="shared" si="28"/>
        <v>0</v>
      </c>
      <c r="R39" s="233">
        <f t="shared" si="28"/>
        <v>0</v>
      </c>
      <c r="S39" s="233">
        <f t="shared" si="28"/>
        <v>0</v>
      </c>
      <c r="T39" s="233">
        <f t="shared" si="28"/>
        <v>0</v>
      </c>
      <c r="U39" s="233">
        <f t="shared" si="28"/>
        <v>0</v>
      </c>
      <c r="V39" s="233">
        <f t="shared" si="28"/>
        <v>0</v>
      </c>
      <c r="W39" s="233">
        <f t="shared" si="28"/>
        <v>0</v>
      </c>
      <c r="X39" s="233">
        <f t="shared" si="28"/>
        <v>0</v>
      </c>
      <c r="Y39" s="233">
        <f t="shared" si="28"/>
        <v>0</v>
      </c>
      <c r="Z39" s="233">
        <f t="shared" si="28"/>
        <v>0</v>
      </c>
      <c r="AA39" s="233">
        <f t="shared" si="28"/>
        <v>0</v>
      </c>
      <c r="AB39" s="233">
        <f t="shared" si="28"/>
        <v>0</v>
      </c>
      <c r="AC39" s="233">
        <f t="shared" si="28"/>
        <v>0</v>
      </c>
      <c r="AD39" s="233">
        <f t="shared" si="28"/>
        <v>0</v>
      </c>
      <c r="AE39" s="233">
        <f t="shared" si="28"/>
        <v>0</v>
      </c>
      <c r="AF39" s="233">
        <f t="shared" si="28"/>
        <v>0</v>
      </c>
      <c r="AG39" s="233">
        <f t="shared" si="28"/>
        <v>0</v>
      </c>
      <c r="AH39" s="233">
        <f t="shared" si="28"/>
        <v>0</v>
      </c>
      <c r="AI39" s="234">
        <f t="shared" si="28"/>
        <v>0</v>
      </c>
    </row>
    <row r="40" spans="3:35" ht="15.75" thickBot="1">
      <c r="C40" s="4" t="s">
        <v>44</v>
      </c>
      <c r="E40" s="270">
        <f t="shared" si="18"/>
        <v>0</v>
      </c>
      <c r="F40" s="271">
        <f t="shared" ref="F40:AI40" si="29">+F87/1000</f>
        <v>-41.622103610708301</v>
      </c>
      <c r="G40" s="271">
        <f t="shared" si="29"/>
        <v>-86.350215081262107</v>
      </c>
      <c r="H40" s="271">
        <f t="shared" si="29"/>
        <v>-134.2255375291964</v>
      </c>
      <c r="I40" s="271">
        <f t="shared" si="29"/>
        <v>-185.09755315491194</v>
      </c>
      <c r="J40" s="271">
        <f t="shared" si="29"/>
        <v>-238.82674539695401</v>
      </c>
      <c r="K40" s="271">
        <f t="shared" si="29"/>
        <v>-246.52174313364387</v>
      </c>
      <c r="L40" s="271">
        <f t="shared" si="29"/>
        <v>-254.21568673684484</v>
      </c>
      <c r="M40" s="271">
        <f t="shared" si="29"/>
        <v>-262.14975831990182</v>
      </c>
      <c r="N40" s="271">
        <f t="shared" si="29"/>
        <v>-270.06668102116282</v>
      </c>
      <c r="O40" s="271">
        <f t="shared" si="29"/>
        <v>-277.9499274401706</v>
      </c>
      <c r="P40" s="271">
        <f t="shared" si="29"/>
        <v>-285.7825563954346</v>
      </c>
      <c r="Q40" s="271">
        <f t="shared" si="29"/>
        <v>-293.54726845269852</v>
      </c>
      <c r="R40" s="271">
        <f t="shared" si="29"/>
        <v>-301.22646499542111</v>
      </c>
      <c r="S40" s="271">
        <f t="shared" si="29"/>
        <v>-309.10654931970134</v>
      </c>
      <c r="T40" s="271">
        <f t="shared" si="29"/>
        <v>-316.88057903509173</v>
      </c>
      <c r="U40" s="271">
        <f t="shared" si="29"/>
        <v>-324.85012559782427</v>
      </c>
      <c r="V40" s="271">
        <f t="shared" si="29"/>
        <v>-333.02010625660949</v>
      </c>
      <c r="W40" s="271">
        <f t="shared" si="29"/>
        <v>-341.39556192896316</v>
      </c>
      <c r="X40" s="271">
        <f t="shared" si="29"/>
        <v>-349.98166031147662</v>
      </c>
      <c r="Y40" s="271">
        <f t="shared" si="29"/>
        <v>-358.78369906831023</v>
      </c>
      <c r="Z40" s="271">
        <f t="shared" si="29"/>
        <v>-367.80710909987818</v>
      </c>
      <c r="AA40" s="271">
        <f t="shared" si="29"/>
        <v>-377.05745789374009</v>
      </c>
      <c r="AB40" s="271">
        <f t="shared" si="29"/>
        <v>-386.54045295976749</v>
      </c>
      <c r="AC40" s="271">
        <f t="shared" si="29"/>
        <v>-396.26194535170572</v>
      </c>
      <c r="AD40" s="271">
        <f t="shared" si="29"/>
        <v>-406.22793327730108</v>
      </c>
      <c r="AE40" s="271">
        <f t="shared" si="29"/>
        <v>-416.4445657992253</v>
      </c>
      <c r="AF40" s="271">
        <f t="shared" si="29"/>
        <v>-426.91814662907575</v>
      </c>
      <c r="AG40" s="271">
        <f t="shared" si="29"/>
        <v>-437.65513801679697</v>
      </c>
      <c r="AH40" s="271">
        <f t="shared" si="29"/>
        <v>-448.66216473791951</v>
      </c>
      <c r="AI40" s="272">
        <f t="shared" si="29"/>
        <v>-459.9460181810781</v>
      </c>
    </row>
    <row r="41" spans="3:35" ht="15.75" thickBot="1">
      <c r="C41" s="4" t="s">
        <v>162</v>
      </c>
      <c r="E41" s="289">
        <f t="shared" si="18"/>
        <v>0</v>
      </c>
      <c r="F41" s="290">
        <f t="shared" ref="F41:AI41" si="30">+F88/1000</f>
        <v>0</v>
      </c>
      <c r="G41" s="290">
        <f t="shared" si="30"/>
        <v>0</v>
      </c>
      <c r="H41" s="290">
        <f t="shared" si="30"/>
        <v>0</v>
      </c>
      <c r="I41" s="290">
        <f t="shared" si="30"/>
        <v>0</v>
      </c>
      <c r="J41" s="290">
        <f t="shared" si="30"/>
        <v>-360.68501075426622</v>
      </c>
      <c r="K41" s="290">
        <f t="shared" si="30"/>
        <v>-372.22693109840276</v>
      </c>
      <c r="L41" s="290">
        <f t="shared" si="30"/>
        <v>-384.13819289355166</v>
      </c>
      <c r="M41" s="290">
        <f t="shared" si="30"/>
        <v>-396.43061506614532</v>
      </c>
      <c r="N41" s="290">
        <f t="shared" si="30"/>
        <v>-409.116394748262</v>
      </c>
      <c r="O41" s="290">
        <f t="shared" si="30"/>
        <v>-422.20811938020637</v>
      </c>
      <c r="P41" s="290">
        <f t="shared" si="30"/>
        <v>-435.71877920037298</v>
      </c>
      <c r="Q41" s="290">
        <f t="shared" si="30"/>
        <v>-449.66178013478492</v>
      </c>
      <c r="R41" s="290">
        <f t="shared" si="30"/>
        <v>-464.05095709909807</v>
      </c>
      <c r="S41" s="290">
        <f t="shared" si="30"/>
        <v>-478.90058772626924</v>
      </c>
      <c r="T41" s="290">
        <f t="shared" si="30"/>
        <v>-494.22540653350984</v>
      </c>
      <c r="U41" s="290">
        <f t="shared" si="30"/>
        <v>-510.04061954258208</v>
      </c>
      <c r="V41" s="290">
        <f t="shared" si="30"/>
        <v>-526.36191936794467</v>
      </c>
      <c r="W41" s="290">
        <f t="shared" si="30"/>
        <v>-543.20550078771896</v>
      </c>
      <c r="X41" s="290">
        <f t="shared" si="30"/>
        <v>-560.58807681292603</v>
      </c>
      <c r="Y41" s="290">
        <f t="shared" si="30"/>
        <v>-578.52689527093958</v>
      </c>
      <c r="Z41" s="290">
        <f t="shared" si="30"/>
        <v>-597.03975591960966</v>
      </c>
      <c r="AA41" s="290">
        <f t="shared" si="30"/>
        <v>-616.14502810903718</v>
      </c>
      <c r="AB41" s="290">
        <f t="shared" si="30"/>
        <v>-635.86166900852641</v>
      </c>
      <c r="AC41" s="290">
        <f t="shared" si="30"/>
        <v>-656.20924241679916</v>
      </c>
      <c r="AD41" s="290">
        <f t="shared" si="30"/>
        <v>0</v>
      </c>
      <c r="AE41" s="290">
        <f t="shared" si="30"/>
        <v>0</v>
      </c>
      <c r="AF41" s="290">
        <f t="shared" si="30"/>
        <v>0</v>
      </c>
      <c r="AG41" s="290">
        <f t="shared" si="30"/>
        <v>0</v>
      </c>
      <c r="AH41" s="271">
        <f t="shared" si="30"/>
        <v>0</v>
      </c>
      <c r="AI41" s="272">
        <f t="shared" si="30"/>
        <v>0</v>
      </c>
    </row>
    <row r="42" spans="3:35" ht="15.75" thickBot="1">
      <c r="C42" s="4" t="s">
        <v>165</v>
      </c>
      <c r="E42" s="289">
        <f t="shared" si="18"/>
        <v>0</v>
      </c>
      <c r="F42" s="290">
        <f t="shared" ref="F42:AI42" si="31">+F89/1000</f>
        <v>0</v>
      </c>
      <c r="G42" s="290">
        <f t="shared" si="31"/>
        <v>0</v>
      </c>
      <c r="H42" s="290">
        <f t="shared" si="31"/>
        <v>0</v>
      </c>
      <c r="I42" s="290">
        <f t="shared" si="31"/>
        <v>0</v>
      </c>
      <c r="J42" s="290">
        <f t="shared" si="31"/>
        <v>-316.52292741987043</v>
      </c>
      <c r="K42" s="290">
        <f t="shared" si="31"/>
        <v>-304.98100707573388</v>
      </c>
      <c r="L42" s="290">
        <f t="shared" si="31"/>
        <v>-293.06974528058504</v>
      </c>
      <c r="M42" s="290">
        <f t="shared" si="31"/>
        <v>-280.77732310799138</v>
      </c>
      <c r="N42" s="290">
        <f t="shared" si="31"/>
        <v>-268.09154342587465</v>
      </c>
      <c r="O42" s="290">
        <f t="shared" si="31"/>
        <v>-254.99981879393027</v>
      </c>
      <c r="P42" s="290">
        <f t="shared" si="31"/>
        <v>-241.48915897376367</v>
      </c>
      <c r="Q42" s="290">
        <f t="shared" si="31"/>
        <v>-227.54615803935175</v>
      </c>
      <c r="R42" s="290">
        <f t="shared" si="31"/>
        <v>-213.1569810750386</v>
      </c>
      <c r="S42" s="290">
        <f t="shared" si="31"/>
        <v>-198.30735044786746</v>
      </c>
      <c r="T42" s="290">
        <f t="shared" si="31"/>
        <v>-182.98253164062686</v>
      </c>
      <c r="U42" s="290">
        <f t="shared" si="31"/>
        <v>-167.16731863155456</v>
      </c>
      <c r="V42" s="290">
        <f t="shared" si="31"/>
        <v>-150.84601880619195</v>
      </c>
      <c r="W42" s="290">
        <f t="shared" si="31"/>
        <v>-134.00243738641774</v>
      </c>
      <c r="X42" s="290">
        <f t="shared" si="31"/>
        <v>-116.6198613612107</v>
      </c>
      <c r="Y42" s="290">
        <f t="shared" si="31"/>
        <v>-98.681042903197081</v>
      </c>
      <c r="Z42" s="290">
        <f t="shared" si="31"/>
        <v>-80.168182254527025</v>
      </c>
      <c r="AA42" s="290">
        <f t="shared" si="31"/>
        <v>-61.062910065099508</v>
      </c>
      <c r="AB42" s="290">
        <f t="shared" si="31"/>
        <v>-41.346269165610309</v>
      </c>
      <c r="AC42" s="290">
        <f t="shared" si="31"/>
        <v>-20.998695757337472</v>
      </c>
      <c r="AD42" s="290">
        <f t="shared" si="31"/>
        <v>0</v>
      </c>
      <c r="AE42" s="290">
        <f t="shared" si="31"/>
        <v>0</v>
      </c>
      <c r="AF42" s="290">
        <f t="shared" si="31"/>
        <v>0</v>
      </c>
      <c r="AG42" s="290">
        <f t="shared" si="31"/>
        <v>0</v>
      </c>
      <c r="AH42" s="271">
        <f t="shared" si="31"/>
        <v>0</v>
      </c>
      <c r="AI42" s="272">
        <f t="shared" si="31"/>
        <v>0</v>
      </c>
    </row>
    <row r="43" spans="3:35" ht="15.75" thickBot="1">
      <c r="C43" s="6" t="s">
        <v>10</v>
      </c>
      <c r="E43" s="229">
        <f t="shared" si="18"/>
        <v>-4550</v>
      </c>
      <c r="F43" s="236">
        <f t="shared" ref="F43:AI43" si="32">+F90/1000</f>
        <v>235.85858712734705</v>
      </c>
      <c r="G43" s="236">
        <f t="shared" si="32"/>
        <v>489.31788546048529</v>
      </c>
      <c r="H43" s="236">
        <f t="shared" si="32"/>
        <v>760.61137933211307</v>
      </c>
      <c r="I43" s="236">
        <f t="shared" si="32"/>
        <v>1048.8861345445011</v>
      </c>
      <c r="J43" s="236">
        <f t="shared" si="32"/>
        <v>676.14361907526938</v>
      </c>
      <c r="K43" s="236">
        <f t="shared" si="32"/>
        <v>719.74860624984535</v>
      </c>
      <c r="L43" s="236">
        <f t="shared" si="32"/>
        <v>763.34762000131752</v>
      </c>
      <c r="M43" s="236">
        <f t="shared" si="32"/>
        <v>808.30735897197383</v>
      </c>
      <c r="N43" s="236">
        <f t="shared" si="32"/>
        <v>853.16992094578609</v>
      </c>
      <c r="O43" s="236">
        <f t="shared" si="32"/>
        <v>897.84165065349657</v>
      </c>
      <c r="P43" s="236">
        <f t="shared" si="32"/>
        <v>942.22654806665957</v>
      </c>
      <c r="Q43" s="236">
        <f t="shared" si="32"/>
        <v>986.2265830578217</v>
      </c>
      <c r="R43" s="236">
        <f t="shared" si="32"/>
        <v>1029.7420301332495</v>
      </c>
      <c r="S43" s="236">
        <f t="shared" si="32"/>
        <v>1074.3958413041712</v>
      </c>
      <c r="T43" s="236">
        <f t="shared" si="32"/>
        <v>1118.4486763580496</v>
      </c>
      <c r="U43" s="236">
        <f t="shared" si="32"/>
        <v>1163.6094402135345</v>
      </c>
      <c r="V43" s="236">
        <f t="shared" si="32"/>
        <v>1209.9059972799841</v>
      </c>
      <c r="W43" s="236">
        <f t="shared" si="32"/>
        <v>1257.3669127566548</v>
      </c>
      <c r="X43" s="236">
        <f t="shared" si="32"/>
        <v>1306.0214702575645</v>
      </c>
      <c r="Y43" s="236">
        <f t="shared" si="32"/>
        <v>1355.8996898796213</v>
      </c>
      <c r="Z43" s="236">
        <f t="shared" si="32"/>
        <v>1407.0323467251728</v>
      </c>
      <c r="AA43" s="236">
        <f t="shared" si="32"/>
        <v>1459.4509898903905</v>
      </c>
      <c r="AB43" s="236">
        <f t="shared" si="32"/>
        <v>1513.1879619312124</v>
      </c>
      <c r="AC43" s="236">
        <f t="shared" si="32"/>
        <v>1568.2764188188626</v>
      </c>
      <c r="AD43" s="236">
        <f t="shared" si="32"/>
        <v>2301.958288571373</v>
      </c>
      <c r="AE43" s="236">
        <f t="shared" si="32"/>
        <v>2359.8525395289435</v>
      </c>
      <c r="AF43" s="236">
        <f t="shared" si="32"/>
        <v>2419.2028308980957</v>
      </c>
      <c r="AG43" s="236">
        <f t="shared" si="32"/>
        <v>2480.0457820951829</v>
      </c>
      <c r="AH43" s="236">
        <f t="shared" si="32"/>
        <v>2542.4189335148776</v>
      </c>
      <c r="AI43" s="237">
        <f t="shared" si="32"/>
        <v>2606.3607696927756</v>
      </c>
    </row>
    <row r="45" spans="3:35">
      <c r="C45" s="20"/>
    </row>
    <row r="46" spans="3:35" ht="21">
      <c r="C46" s="19" t="s">
        <v>104</v>
      </c>
    </row>
    <row r="48" spans="3:35" ht="15.75">
      <c r="C48" s="67" t="s">
        <v>242</v>
      </c>
    </row>
    <row r="50" spans="3:35">
      <c r="D50" s="8"/>
      <c r="E50" s="2">
        <v>0</v>
      </c>
      <c r="F50" s="2">
        <v>1</v>
      </c>
      <c r="G50" s="2">
        <v>2</v>
      </c>
      <c r="H50" s="2">
        <v>3</v>
      </c>
      <c r="I50" s="2">
        <v>4</v>
      </c>
      <c r="J50" s="2">
        <v>5</v>
      </c>
      <c r="K50" s="2">
        <v>6</v>
      </c>
      <c r="L50" s="2">
        <v>7</v>
      </c>
      <c r="M50" s="2">
        <v>8</v>
      </c>
      <c r="N50" s="2">
        <v>9</v>
      </c>
      <c r="O50" s="2">
        <v>10</v>
      </c>
      <c r="P50" s="2">
        <v>11</v>
      </c>
      <c r="Q50" s="2">
        <v>12</v>
      </c>
      <c r="R50" s="2">
        <v>13</v>
      </c>
      <c r="S50" s="2">
        <v>14</v>
      </c>
      <c r="T50" s="2">
        <v>15</v>
      </c>
      <c r="U50" s="2">
        <v>16</v>
      </c>
      <c r="V50" s="2">
        <v>17</v>
      </c>
      <c r="W50" s="2">
        <v>18</v>
      </c>
      <c r="X50" s="2">
        <v>19</v>
      </c>
      <c r="Y50" s="2">
        <v>20</v>
      </c>
      <c r="Z50" s="2">
        <v>21</v>
      </c>
      <c r="AA50" s="2">
        <v>22</v>
      </c>
      <c r="AB50" s="2">
        <v>23</v>
      </c>
      <c r="AC50" s="2">
        <v>24</v>
      </c>
      <c r="AD50" s="2">
        <v>25</v>
      </c>
      <c r="AE50" s="2">
        <v>26</v>
      </c>
      <c r="AF50" s="2">
        <v>27</v>
      </c>
      <c r="AG50" s="2">
        <v>28</v>
      </c>
      <c r="AH50" s="2">
        <v>29</v>
      </c>
      <c r="AI50" s="2">
        <v>30</v>
      </c>
    </row>
    <row r="51" spans="3:35">
      <c r="C51" s="214" t="s">
        <v>230</v>
      </c>
      <c r="E51" s="221">
        <f>+'F. Caja Libre Proyecto'!E45</f>
        <v>0</v>
      </c>
      <c r="F51" s="221">
        <f>+'F. Caja Libre Proyecto'!F45</f>
        <v>115616.95447418973</v>
      </c>
      <c r="G51" s="221">
        <f>+'F. Caja Libre Proyecto'!G45</f>
        <v>239861.70855906134</v>
      </c>
      <c r="H51" s="221">
        <f>+'F. Caja Libre Proyecto'!H45</f>
        <v>372848.71535887884</v>
      </c>
      <c r="I51" s="221">
        <f>+'F. Caja Libre Proyecto'!I45</f>
        <v>514159.86987475521</v>
      </c>
      <c r="J51" s="221">
        <f>+'F. Caja Libre Proyecto'!J45</f>
        <v>663407.62610264984</v>
      </c>
      <c r="K51" s="221">
        <f>+'F. Caja Libre Proyecto'!K45</f>
        <v>684782.61981567706</v>
      </c>
      <c r="L51" s="221">
        <f>+'F. Caja Libre Proyecto'!L45</f>
        <v>706154.68538012425</v>
      </c>
      <c r="M51" s="221">
        <f>+'F. Caja Libre Proyecto'!M45</f>
        <v>728193.77311083791</v>
      </c>
      <c r="N51" s="221">
        <f>+'F. Caja Libre Proyecto'!N45</f>
        <v>750185.22505878529</v>
      </c>
      <c r="O51" s="221">
        <f>+'F. Caja Libre Proyecto'!O45</f>
        <v>772083.13177825126</v>
      </c>
      <c r="P51" s="221">
        <f>+'F. Caja Libre Proyecto'!P45</f>
        <v>793840.43443176243</v>
      </c>
      <c r="Q51" s="221">
        <f>+'F. Caja Libre Proyecto'!Q45</f>
        <v>815409.07903527329</v>
      </c>
      <c r="R51" s="221">
        <f>+'F. Caja Libre Proyecto'!R45</f>
        <v>836740.18054283597</v>
      </c>
      <c r="S51" s="221">
        <f>+'F. Caja Libre Proyecto'!S45</f>
        <v>858629.30366583657</v>
      </c>
      <c r="T51" s="221">
        <f>+'F. Caja Libre Proyecto'!T45</f>
        <v>880223.83065303217</v>
      </c>
      <c r="U51" s="221">
        <f>+'F. Caja Libre Proyecto'!U45</f>
        <v>902361.45999395591</v>
      </c>
      <c r="V51" s="221">
        <f>+'F. Caja Libre Proyecto'!V45</f>
        <v>925055.85071280389</v>
      </c>
      <c r="W51" s="221">
        <f>+'F. Caja Libre Proyecto'!W45</f>
        <v>948321.00535823079</v>
      </c>
      <c r="X51" s="221">
        <f>+'F. Caja Libre Proyecto'!X45</f>
        <v>972171.27864299016</v>
      </c>
      <c r="Y51" s="221">
        <f>+'F. Caja Libre Proyecto'!Y45</f>
        <v>996621.38630086137</v>
      </c>
      <c r="Z51" s="221">
        <f>+'F. Caja Libre Proyecto'!Z45</f>
        <v>1021686.4141663281</v>
      </c>
      <c r="AA51" s="221">
        <f>+'F. Caja Libre Proyecto'!AA45</f>
        <v>1047381.8274826113</v>
      </c>
      <c r="AB51" s="221">
        <f>+'F. Caja Libre Proyecto'!AB45</f>
        <v>1073723.4804437989</v>
      </c>
      <c r="AC51" s="221">
        <f>+'F. Caja Libre Proyecto'!AC45</f>
        <v>1100727.6259769604</v>
      </c>
      <c r="AD51" s="221">
        <f>+'F. Caja Libre Proyecto'!AD45</f>
        <v>1128410.9257702809</v>
      </c>
      <c r="AE51" s="221">
        <f>+'F. Caja Libre Proyecto'!AE45</f>
        <v>1156790.4605534035</v>
      </c>
      <c r="AF51" s="221">
        <f>+'F. Caja Libre Proyecto'!AF45</f>
        <v>1185883.7406363215</v>
      </c>
      <c r="AG51" s="221">
        <f>+'F. Caja Libre Proyecto'!AG45</f>
        <v>1215708.7167133247</v>
      </c>
      <c r="AH51" s="221">
        <f>+'F. Caja Libre Proyecto'!AH45</f>
        <v>1246283.7909386647</v>
      </c>
      <c r="AI51" s="221">
        <f>+'F. Caja Libre Proyecto'!AI45</f>
        <v>1277627.8282807721</v>
      </c>
    </row>
    <row r="52" spans="3:35">
      <c r="C52" s="210" t="s">
        <v>226</v>
      </c>
      <c r="E52" s="222">
        <f>+'F. Caja Libre Proyecto'!E46</f>
        <v>0</v>
      </c>
      <c r="F52" s="222">
        <f>+'F. Caja Libre Proyecto'!F46</f>
        <v>69370.172684513833</v>
      </c>
      <c r="G52" s="222">
        <f>+'F. Caja Libre Proyecto'!G46</f>
        <v>143917.02513543679</v>
      </c>
      <c r="H52" s="222">
        <f>+'F. Caja Libre Proyecto'!H46</f>
        <v>223709.2292153273</v>
      </c>
      <c r="I52" s="222">
        <f>+'F. Caja Libre Proyecto'!I46</f>
        <v>308495.92192485312</v>
      </c>
      <c r="J52" s="222">
        <f>+'F. Caja Libre Proyecto'!J46</f>
        <v>398044.57566158986</v>
      </c>
      <c r="K52" s="222">
        <f>+'F. Caja Libre Proyecto'!K46</f>
        <v>410869.57188940624</v>
      </c>
      <c r="L52" s="222">
        <f>+'F. Caja Libre Proyecto'!L46</f>
        <v>423692.8112280746</v>
      </c>
      <c r="M52" s="222">
        <f>+'F. Caja Libre Proyecto'!M46</f>
        <v>436916.26386650279</v>
      </c>
      <c r="N52" s="222">
        <f>+'F. Caja Libre Proyecto'!N46</f>
        <v>450111.13503527117</v>
      </c>
      <c r="O52" s="222">
        <f>+'F. Caja Libre Proyecto'!O46</f>
        <v>463249.87906695076</v>
      </c>
      <c r="P52" s="222">
        <f>+'F. Caja Libre Proyecto'!P46</f>
        <v>476304.26065905747</v>
      </c>
      <c r="Q52" s="222">
        <f>+'F. Caja Libre Proyecto'!Q46</f>
        <v>489245.44742116402</v>
      </c>
      <c r="R52" s="222">
        <f>+'F. Caja Libre Proyecto'!R46</f>
        <v>502044.10832570161</v>
      </c>
      <c r="S52" s="222">
        <f>+'F. Caja Libre Proyecto'!S46</f>
        <v>515177.58219950198</v>
      </c>
      <c r="T52" s="222">
        <f>+'F. Caja Libre Proyecto'!T46</f>
        <v>528134.29839181935</v>
      </c>
      <c r="U52" s="222">
        <f>+'F. Caja Libre Proyecto'!U46</f>
        <v>541416.87599637359</v>
      </c>
      <c r="V52" s="222">
        <f>+'F. Caja Libre Proyecto'!V46</f>
        <v>555033.51042768243</v>
      </c>
      <c r="W52" s="222">
        <f>+'F. Caja Libre Proyecto'!W46</f>
        <v>568992.60321493854</v>
      </c>
      <c r="X52" s="222">
        <f>+'F. Caja Libre Proyecto'!X46</f>
        <v>583302.76718579419</v>
      </c>
      <c r="Y52" s="222">
        <f>+'F. Caja Libre Proyecto'!Y46</f>
        <v>597972.83178051689</v>
      </c>
      <c r="Z52" s="222">
        <f>+'F. Caja Libre Proyecto'!Z46</f>
        <v>613011.84849979694</v>
      </c>
      <c r="AA52" s="222">
        <f>+'F. Caja Libre Proyecto'!AA46</f>
        <v>628429.09648956684</v>
      </c>
      <c r="AB52" s="222">
        <f>+'F. Caja Libre Proyecto'!AB46</f>
        <v>644234.08826627943</v>
      </c>
      <c r="AC52" s="222">
        <f>+'F. Caja Libre Proyecto'!AC46</f>
        <v>660436.57558617636</v>
      </c>
      <c r="AD52" s="222">
        <f>+'F. Caja Libre Proyecto'!AD46</f>
        <v>677046.55546216853</v>
      </c>
      <c r="AE52" s="222">
        <f>+'F. Caja Libre Proyecto'!AE46</f>
        <v>694074.27633204206</v>
      </c>
      <c r="AF52" s="222">
        <f>+'F. Caja Libre Proyecto'!AF46</f>
        <v>711530.24438179296</v>
      </c>
      <c r="AG52" s="222">
        <f>+'F. Caja Libre Proyecto'!AG46</f>
        <v>729425.23002799484</v>
      </c>
      <c r="AH52" s="222">
        <f>+'F. Caja Libre Proyecto'!AH46</f>
        <v>747770.27456319891</v>
      </c>
      <c r="AI52" s="222">
        <f>+'F. Caja Libre Proyecto'!AI46</f>
        <v>766576.69696846325</v>
      </c>
    </row>
    <row r="53" spans="3:35">
      <c r="C53" s="257" t="s">
        <v>228</v>
      </c>
      <c r="D53" s="14"/>
      <c r="E53" s="222">
        <f>+'F. Caja Libre Proyecto'!E47</f>
        <v>0</v>
      </c>
      <c r="F53" s="222">
        <f>+'F. Caja Libre Proyecto'!F47</f>
        <v>46246.781789675893</v>
      </c>
      <c r="G53" s="222">
        <f>+'F. Caja Libre Proyecto'!G47</f>
        <v>95944.683423624534</v>
      </c>
      <c r="H53" s="222">
        <f>+'F. Caja Libre Proyecto'!H47</f>
        <v>149139.48614355153</v>
      </c>
      <c r="I53" s="222">
        <f>+'F. Caja Libre Proyecto'!I47</f>
        <v>205663.9479499021</v>
      </c>
      <c r="J53" s="222">
        <f>+'F. Caja Libre Proyecto'!J47</f>
        <v>265363.05044105992</v>
      </c>
      <c r="K53" s="222">
        <f>+'F. Caja Libre Proyecto'!K47</f>
        <v>273913.04792627081</v>
      </c>
      <c r="L53" s="222">
        <f>+'F. Caja Libre Proyecto'!L47</f>
        <v>282461.87415204971</v>
      </c>
      <c r="M53" s="222">
        <f>+'F. Caja Libre Proyecto'!M47</f>
        <v>291277.50924433518</v>
      </c>
      <c r="N53" s="222">
        <f>+'F. Caja Libre Proyecto'!N47</f>
        <v>300074.09002351412</v>
      </c>
      <c r="O53" s="222">
        <f>+'F. Caja Libre Proyecto'!O47</f>
        <v>308833.25271130051</v>
      </c>
      <c r="P53" s="222">
        <f>+'F. Caja Libre Proyecto'!P47</f>
        <v>317536.17377270496</v>
      </c>
      <c r="Q53" s="222">
        <f>+'F. Caja Libre Proyecto'!Q47</f>
        <v>326163.63161410927</v>
      </c>
      <c r="R53" s="222">
        <f>+'F. Caja Libre Proyecto'!R47</f>
        <v>334696.07221713435</v>
      </c>
      <c r="S53" s="222">
        <f>+'F. Caja Libre Proyecto'!S47</f>
        <v>343451.72146633454</v>
      </c>
      <c r="T53" s="222">
        <f>+'F. Caja Libre Proyecto'!T47</f>
        <v>352089.53226121282</v>
      </c>
      <c r="U53" s="222">
        <f>+'F. Caja Libre Proyecto'!U47</f>
        <v>360944.58399758226</v>
      </c>
      <c r="V53" s="222">
        <f>+'F. Caja Libre Proyecto'!V47</f>
        <v>370022.34028512146</v>
      </c>
      <c r="W53" s="222">
        <f>+'F. Caja Libre Proyecto'!W47</f>
        <v>379328.40214329225</v>
      </c>
      <c r="X53" s="222">
        <f>+'F. Caja Libre Proyecto'!X47</f>
        <v>388868.51145719603</v>
      </c>
      <c r="Y53" s="222">
        <f>+'F. Caja Libre Proyecto'!Y47</f>
        <v>398648.55452034454</v>
      </c>
      <c r="Z53" s="222">
        <f>+'F. Caja Libre Proyecto'!Z47</f>
        <v>408674.56566653121</v>
      </c>
      <c r="AA53" s="222">
        <f>+'F. Caja Libre Proyecto'!AA47</f>
        <v>418952.73099304445</v>
      </c>
      <c r="AB53" s="222">
        <f>+'F. Caja Libre Proyecto'!AB47</f>
        <v>429489.3921775195</v>
      </c>
      <c r="AC53" s="222">
        <f>+'F. Caja Libre Proyecto'!AC47</f>
        <v>440291.0503907841</v>
      </c>
      <c r="AD53" s="222">
        <f>+'F. Caja Libre Proyecto'!AD47</f>
        <v>451364.37030811235</v>
      </c>
      <c r="AE53" s="222">
        <f>+'F. Caja Libre Proyecto'!AE47</f>
        <v>462716.1842213613</v>
      </c>
      <c r="AF53" s="222">
        <f>+'F. Caja Libre Proyecto'!AF47</f>
        <v>474353.49625452852</v>
      </c>
      <c r="AG53" s="222">
        <f>+'F. Caja Libre Proyecto'!AG47</f>
        <v>486283.48668532993</v>
      </c>
      <c r="AH53" s="222">
        <f>+'F. Caja Libre Proyecto'!AH47</f>
        <v>498513.5163754659</v>
      </c>
      <c r="AI53" s="222">
        <f>+'F. Caja Libre Proyecto'!AI47</f>
        <v>511051.13131230883</v>
      </c>
    </row>
    <row r="54" spans="3:35">
      <c r="C54" s="259" t="s">
        <v>286</v>
      </c>
      <c r="D54" s="8"/>
      <c r="E54" s="258">
        <f>+'F. Financiación'!E36+'F. Financiación'!E37</f>
        <v>600000</v>
      </c>
      <c r="F54" s="258">
        <f>+'F. Financiación'!F36+'F. Financiación'!F37</f>
        <v>0</v>
      </c>
      <c r="G54" s="258">
        <f>+'F. Financiación'!G36+'F. Financiación'!G37</f>
        <v>0</v>
      </c>
      <c r="H54" s="258">
        <f>+'F. Financiación'!H36+'F. Financiación'!H37</f>
        <v>0</v>
      </c>
      <c r="I54" s="258">
        <f>+'F. Financiación'!I36+'F. Financiación'!I37</f>
        <v>0</v>
      </c>
      <c r="J54" s="258">
        <f>+'F. Financiación'!J36+'F. Financiación'!J37</f>
        <v>0</v>
      </c>
      <c r="K54" s="258">
        <f>+'F. Financiación'!K36+'F. Financiación'!K37</f>
        <v>0</v>
      </c>
      <c r="L54" s="258">
        <f>+'F. Financiación'!L36+'F. Financiación'!L37</f>
        <v>0</v>
      </c>
      <c r="M54" s="258">
        <f>+'F. Financiación'!M36+'F. Financiación'!M37</f>
        <v>0</v>
      </c>
      <c r="N54" s="258">
        <f>+'F. Financiación'!N36+'F. Financiación'!N37</f>
        <v>0</v>
      </c>
      <c r="O54" s="258">
        <f>+'F. Financiación'!O36+'F. Financiación'!O37</f>
        <v>0</v>
      </c>
      <c r="P54" s="258">
        <f>+'F. Financiación'!P36+'F. Financiación'!P37</f>
        <v>0</v>
      </c>
      <c r="Q54" s="258">
        <f>+'F. Financiación'!Q36+'F. Financiación'!Q37</f>
        <v>0</v>
      </c>
      <c r="R54" s="258">
        <f>+'F. Financiación'!R36+'F. Financiación'!R37</f>
        <v>0</v>
      </c>
      <c r="S54" s="258">
        <f>+'F. Financiación'!S36+'F. Financiación'!S37</f>
        <v>0</v>
      </c>
      <c r="T54" s="258">
        <f>+'F. Financiación'!T36+'F. Financiación'!T37</f>
        <v>0</v>
      </c>
      <c r="U54" s="258">
        <f>+'F. Financiación'!U36+'F. Financiación'!U37</f>
        <v>0</v>
      </c>
      <c r="V54" s="258">
        <f>+'F. Financiación'!V36+'F. Financiación'!V37</f>
        <v>0</v>
      </c>
      <c r="W54" s="258">
        <f>+'F. Financiación'!W36+'F. Financiación'!W37</f>
        <v>0</v>
      </c>
      <c r="X54" s="258">
        <f>+'F. Financiación'!X36+'F. Financiación'!X37</f>
        <v>0</v>
      </c>
      <c r="Y54" s="258">
        <f>+'F. Financiación'!Y36+'F. Financiación'!Y37</f>
        <v>0</v>
      </c>
      <c r="Z54" s="258">
        <f>+'F. Financiación'!Z36+'F. Financiación'!Z37</f>
        <v>0</v>
      </c>
      <c r="AA54" s="258">
        <f>+'F. Financiación'!AA36+'F. Financiación'!AA37</f>
        <v>0</v>
      </c>
      <c r="AB54" s="258">
        <f>+'F. Financiación'!AB36+'F. Financiación'!AB37</f>
        <v>0</v>
      </c>
      <c r="AC54" s="258">
        <f>+'F. Financiación'!AC36+'F. Financiación'!AC37</f>
        <v>0</v>
      </c>
      <c r="AD54" s="258">
        <f>+'F. Financiación'!AD36+'F. Financiación'!AD37</f>
        <v>0</v>
      </c>
      <c r="AE54" s="258">
        <f>+'F. Financiación'!AE36+'F. Financiación'!AE37</f>
        <v>0</v>
      </c>
      <c r="AF54" s="258">
        <f>+'F. Financiación'!AF36+'F. Financiación'!AF37</f>
        <v>0</v>
      </c>
      <c r="AG54" s="258">
        <f>+'F. Financiación'!AG36+'F. Financiación'!AG37</f>
        <v>0</v>
      </c>
      <c r="AH54" s="258">
        <f>+'F. Financiación'!AH36+'F. Financiación'!AH37</f>
        <v>0</v>
      </c>
      <c r="AI54" s="258">
        <f>+'F. Financiación'!AI36+'F. Financiación'!AI37</f>
        <v>0</v>
      </c>
    </row>
    <row r="55" spans="3:35">
      <c r="C55" s="181" t="s">
        <v>222</v>
      </c>
      <c r="E55" s="221">
        <f>+'F. Caja Libre Proyecto'!E48</f>
        <v>0</v>
      </c>
      <c r="F55" s="221">
        <f>+'F. Caja Libre Proyecto'!F48</f>
        <v>0</v>
      </c>
      <c r="G55" s="221">
        <f>+'F. Caja Libre Proyecto'!G48</f>
        <v>0</v>
      </c>
      <c r="H55" s="221">
        <f>+'F. Caja Libre Proyecto'!H48</f>
        <v>0</v>
      </c>
      <c r="I55" s="221">
        <f>+'F. Caja Libre Proyecto'!I48</f>
        <v>0</v>
      </c>
      <c r="J55" s="221">
        <f>+'F. Caja Libre Proyecto'!J48</f>
        <v>0</v>
      </c>
      <c r="K55" s="221">
        <f>+'F. Caja Libre Proyecto'!K48</f>
        <v>0</v>
      </c>
      <c r="L55" s="221">
        <f>+'F. Caja Libre Proyecto'!L48</f>
        <v>0</v>
      </c>
      <c r="M55" s="221">
        <f>+'F. Caja Libre Proyecto'!M48</f>
        <v>0</v>
      </c>
      <c r="N55" s="221">
        <f>+'F. Caja Libre Proyecto'!N48</f>
        <v>0</v>
      </c>
      <c r="O55" s="221">
        <f>+'F. Caja Libre Proyecto'!O48</f>
        <v>0</v>
      </c>
      <c r="P55" s="221">
        <f>+'F. Caja Libre Proyecto'!P48</f>
        <v>0</v>
      </c>
      <c r="Q55" s="221">
        <f>+'F. Caja Libre Proyecto'!Q48</f>
        <v>0</v>
      </c>
      <c r="R55" s="221">
        <f>+'F. Caja Libre Proyecto'!R48</f>
        <v>0</v>
      </c>
      <c r="S55" s="221">
        <f>+'F. Caja Libre Proyecto'!S48</f>
        <v>0</v>
      </c>
      <c r="T55" s="221">
        <f>+'F. Caja Libre Proyecto'!T48</f>
        <v>0</v>
      </c>
      <c r="U55" s="221">
        <f>+'F. Caja Libre Proyecto'!U48</f>
        <v>0</v>
      </c>
      <c r="V55" s="221">
        <f>+'F. Caja Libre Proyecto'!V48</f>
        <v>0</v>
      </c>
      <c r="W55" s="221">
        <f>+'F. Caja Libre Proyecto'!W48</f>
        <v>0</v>
      </c>
      <c r="X55" s="221">
        <f>+'F. Caja Libre Proyecto'!X48</f>
        <v>0</v>
      </c>
      <c r="Y55" s="221">
        <f>+'F. Caja Libre Proyecto'!Y48</f>
        <v>0</v>
      </c>
      <c r="Z55" s="221">
        <f>+'F. Caja Libre Proyecto'!Z48</f>
        <v>0</v>
      </c>
      <c r="AA55" s="221">
        <f>+'F. Caja Libre Proyecto'!AA48</f>
        <v>0</v>
      </c>
      <c r="AB55" s="221">
        <f>+'F. Caja Libre Proyecto'!AB48</f>
        <v>0</v>
      </c>
      <c r="AC55" s="221">
        <f>+'F. Caja Libre Proyecto'!AC48</f>
        <v>0</v>
      </c>
      <c r="AD55" s="221">
        <f>+'F. Caja Libre Proyecto'!AD48</f>
        <v>0</v>
      </c>
      <c r="AE55" s="221">
        <f>+'F. Caja Libre Proyecto'!AE48</f>
        <v>0</v>
      </c>
      <c r="AF55" s="221">
        <f>+'F. Caja Libre Proyecto'!AF48</f>
        <v>0</v>
      </c>
      <c r="AG55" s="221">
        <f>+'F. Caja Libre Proyecto'!AG48</f>
        <v>0</v>
      </c>
      <c r="AH55" s="221">
        <f>+'F. Caja Libre Proyecto'!AH48</f>
        <v>0</v>
      </c>
      <c r="AI55" s="221">
        <f>+'F. Caja Libre Proyecto'!AI48</f>
        <v>0</v>
      </c>
    </row>
    <row r="56" spans="3:35">
      <c r="C56" s="210" t="s">
        <v>198</v>
      </c>
      <c r="D56" s="216"/>
      <c r="E56" s="222">
        <f>+'F. Caja Libre Proyecto'!E49</f>
        <v>0</v>
      </c>
      <c r="F56" s="222">
        <f>+'F. Caja Libre Proyecto'!F49</f>
        <v>0</v>
      </c>
      <c r="G56" s="222">
        <f>+'F. Caja Libre Proyecto'!G49</f>
        <v>0</v>
      </c>
      <c r="H56" s="222">
        <f>+'F. Caja Libre Proyecto'!H49</f>
        <v>0</v>
      </c>
      <c r="I56" s="222">
        <f>+'F. Caja Libre Proyecto'!I49</f>
        <v>0</v>
      </c>
      <c r="J56" s="222">
        <f>+'F. Caja Libre Proyecto'!J49</f>
        <v>0</v>
      </c>
      <c r="K56" s="222">
        <f>+'F. Caja Libre Proyecto'!K49</f>
        <v>0</v>
      </c>
      <c r="L56" s="222">
        <f>+'F. Caja Libre Proyecto'!L49</f>
        <v>0</v>
      </c>
      <c r="M56" s="222">
        <f>+'F. Caja Libre Proyecto'!M49</f>
        <v>0</v>
      </c>
      <c r="N56" s="222">
        <f>+'F. Caja Libre Proyecto'!N49</f>
        <v>0</v>
      </c>
      <c r="O56" s="222">
        <f>+'F. Caja Libre Proyecto'!O49</f>
        <v>0</v>
      </c>
      <c r="P56" s="222">
        <f>+'F. Caja Libre Proyecto'!P49</f>
        <v>0</v>
      </c>
      <c r="Q56" s="222">
        <f>+'F. Caja Libre Proyecto'!Q49</f>
        <v>0</v>
      </c>
      <c r="R56" s="222">
        <f>+'F. Caja Libre Proyecto'!R49</f>
        <v>0</v>
      </c>
      <c r="S56" s="222">
        <f>+'F. Caja Libre Proyecto'!S49</f>
        <v>0</v>
      </c>
      <c r="T56" s="222">
        <f>+'F. Caja Libre Proyecto'!T49</f>
        <v>0</v>
      </c>
      <c r="U56" s="222">
        <f>+'F. Caja Libre Proyecto'!U49</f>
        <v>0</v>
      </c>
      <c r="V56" s="222">
        <f>+'F. Caja Libre Proyecto'!V49</f>
        <v>0</v>
      </c>
      <c r="W56" s="222">
        <f>+'F. Caja Libre Proyecto'!W49</f>
        <v>0</v>
      </c>
      <c r="X56" s="222">
        <f>+'F. Caja Libre Proyecto'!X49</f>
        <v>0</v>
      </c>
      <c r="Y56" s="222">
        <f>+'F. Caja Libre Proyecto'!Y49</f>
        <v>0</v>
      </c>
      <c r="Z56" s="222">
        <f>+'F. Caja Libre Proyecto'!Z49</f>
        <v>0</v>
      </c>
      <c r="AA56" s="222">
        <f>+'F. Caja Libre Proyecto'!AA49</f>
        <v>0</v>
      </c>
      <c r="AB56" s="222">
        <f>+'F. Caja Libre Proyecto'!AB49</f>
        <v>0</v>
      </c>
      <c r="AC56" s="222">
        <f>+'F. Caja Libre Proyecto'!AC49</f>
        <v>0</v>
      </c>
      <c r="AD56" s="222">
        <f>+'F. Caja Libre Proyecto'!AD49</f>
        <v>0</v>
      </c>
      <c r="AE56" s="222">
        <f>+'F. Caja Libre Proyecto'!AE49</f>
        <v>0</v>
      </c>
      <c r="AF56" s="222">
        <f>+'F. Caja Libre Proyecto'!AF49</f>
        <v>0</v>
      </c>
      <c r="AG56" s="222">
        <f>+'F. Caja Libre Proyecto'!AG49</f>
        <v>0</v>
      </c>
      <c r="AH56" s="222">
        <f>+'F. Caja Libre Proyecto'!AH49</f>
        <v>0</v>
      </c>
      <c r="AI56" s="222">
        <f>+'F. Caja Libre Proyecto'!AI49</f>
        <v>0</v>
      </c>
    </row>
    <row r="57" spans="3:35">
      <c r="C57" s="210" t="s">
        <v>199</v>
      </c>
      <c r="D57" s="216"/>
      <c r="E57" s="222">
        <f>+'F. Caja Libre Proyecto'!E50</f>
        <v>0</v>
      </c>
      <c r="F57" s="222">
        <f>+'F. Caja Libre Proyecto'!F50</f>
        <v>0</v>
      </c>
      <c r="G57" s="222">
        <f>+'F. Caja Libre Proyecto'!G50</f>
        <v>0</v>
      </c>
      <c r="H57" s="222">
        <f>+'F. Caja Libre Proyecto'!H50</f>
        <v>0</v>
      </c>
      <c r="I57" s="222">
        <f>+'F. Caja Libre Proyecto'!I50</f>
        <v>0</v>
      </c>
      <c r="J57" s="222">
        <f>+'F. Caja Libre Proyecto'!J50</f>
        <v>0</v>
      </c>
      <c r="K57" s="222">
        <f>+'F. Caja Libre Proyecto'!K50</f>
        <v>0</v>
      </c>
      <c r="L57" s="222">
        <f>+'F. Caja Libre Proyecto'!L50</f>
        <v>0</v>
      </c>
      <c r="M57" s="222">
        <f>+'F. Caja Libre Proyecto'!M50</f>
        <v>0</v>
      </c>
      <c r="N57" s="222">
        <f>+'F. Caja Libre Proyecto'!N50</f>
        <v>0</v>
      </c>
      <c r="O57" s="222">
        <f>+'F. Caja Libre Proyecto'!O50</f>
        <v>0</v>
      </c>
      <c r="P57" s="222">
        <f>+'F. Caja Libre Proyecto'!P50</f>
        <v>0</v>
      </c>
      <c r="Q57" s="222">
        <f>+'F. Caja Libre Proyecto'!Q50</f>
        <v>0</v>
      </c>
      <c r="R57" s="222">
        <f>+'F. Caja Libre Proyecto'!R50</f>
        <v>0</v>
      </c>
      <c r="S57" s="222">
        <f>+'F. Caja Libre Proyecto'!S50</f>
        <v>0</v>
      </c>
      <c r="T57" s="222">
        <f>+'F. Caja Libre Proyecto'!T50</f>
        <v>0</v>
      </c>
      <c r="U57" s="222">
        <f>+'F. Caja Libre Proyecto'!U50</f>
        <v>0</v>
      </c>
      <c r="V57" s="222">
        <f>+'F. Caja Libre Proyecto'!V50</f>
        <v>0</v>
      </c>
      <c r="W57" s="222">
        <f>+'F. Caja Libre Proyecto'!W50</f>
        <v>0</v>
      </c>
      <c r="X57" s="222">
        <f>+'F. Caja Libre Proyecto'!X50</f>
        <v>0</v>
      </c>
      <c r="Y57" s="222">
        <f>+'F. Caja Libre Proyecto'!Y50</f>
        <v>0</v>
      </c>
      <c r="Z57" s="222">
        <f>+'F. Caja Libre Proyecto'!Z50</f>
        <v>0</v>
      </c>
      <c r="AA57" s="222">
        <f>+'F. Caja Libre Proyecto'!AA50</f>
        <v>0</v>
      </c>
      <c r="AB57" s="222">
        <f>+'F. Caja Libre Proyecto'!AB50</f>
        <v>0</v>
      </c>
      <c r="AC57" s="222">
        <f>+'F. Caja Libre Proyecto'!AC50</f>
        <v>0</v>
      </c>
      <c r="AD57" s="222">
        <f>+'F. Caja Libre Proyecto'!AD50</f>
        <v>0</v>
      </c>
      <c r="AE57" s="222">
        <f>+'F. Caja Libre Proyecto'!AE50</f>
        <v>0</v>
      </c>
      <c r="AF57" s="222">
        <f>+'F. Caja Libre Proyecto'!AF50</f>
        <v>0</v>
      </c>
      <c r="AG57" s="222">
        <f>+'F. Caja Libre Proyecto'!AG50</f>
        <v>0</v>
      </c>
      <c r="AH57" s="222">
        <f>+'F. Caja Libre Proyecto'!AH50</f>
        <v>0</v>
      </c>
      <c r="AI57" s="222">
        <f>+'F. Caja Libre Proyecto'!AI50</f>
        <v>0</v>
      </c>
    </row>
    <row r="58" spans="3:35">
      <c r="C58" s="257" t="s">
        <v>200</v>
      </c>
      <c r="D58" s="216"/>
      <c r="E58" s="222">
        <f>+'F. Caja Libre Proyecto'!E51</f>
        <v>0</v>
      </c>
      <c r="F58" s="222">
        <f>+'F. Caja Libre Proyecto'!F51</f>
        <v>0</v>
      </c>
      <c r="G58" s="222">
        <f>+'F. Caja Libre Proyecto'!G51</f>
        <v>0</v>
      </c>
      <c r="H58" s="222">
        <f>+'F. Caja Libre Proyecto'!H51</f>
        <v>0</v>
      </c>
      <c r="I58" s="222">
        <f>+'F. Caja Libre Proyecto'!I51</f>
        <v>0</v>
      </c>
      <c r="J58" s="222">
        <f>+'F. Caja Libre Proyecto'!J51</f>
        <v>0</v>
      </c>
      <c r="K58" s="222">
        <f>+'F. Caja Libre Proyecto'!K51</f>
        <v>0</v>
      </c>
      <c r="L58" s="222">
        <f>+'F. Caja Libre Proyecto'!L51</f>
        <v>0</v>
      </c>
      <c r="M58" s="222">
        <f>+'F. Caja Libre Proyecto'!M51</f>
        <v>0</v>
      </c>
      <c r="N58" s="222">
        <f>+'F. Caja Libre Proyecto'!N51</f>
        <v>0</v>
      </c>
      <c r="O58" s="222">
        <f>+'F. Caja Libre Proyecto'!O51</f>
        <v>0</v>
      </c>
      <c r="P58" s="222">
        <f>+'F. Caja Libre Proyecto'!P51</f>
        <v>0</v>
      </c>
      <c r="Q58" s="222">
        <f>+'F. Caja Libre Proyecto'!Q51</f>
        <v>0</v>
      </c>
      <c r="R58" s="222">
        <f>+'F. Caja Libre Proyecto'!R51</f>
        <v>0</v>
      </c>
      <c r="S58" s="222">
        <f>+'F. Caja Libre Proyecto'!S51</f>
        <v>0</v>
      </c>
      <c r="T58" s="222">
        <f>+'F. Caja Libre Proyecto'!T51</f>
        <v>0</v>
      </c>
      <c r="U58" s="222">
        <f>+'F. Caja Libre Proyecto'!U51</f>
        <v>0</v>
      </c>
      <c r="V58" s="222">
        <f>+'F. Caja Libre Proyecto'!V51</f>
        <v>0</v>
      </c>
      <c r="W58" s="222">
        <f>+'F. Caja Libre Proyecto'!W51</f>
        <v>0</v>
      </c>
      <c r="X58" s="222">
        <f>+'F. Caja Libre Proyecto'!X51</f>
        <v>0</v>
      </c>
      <c r="Y58" s="222">
        <f>+'F. Caja Libre Proyecto'!Y51</f>
        <v>0</v>
      </c>
      <c r="Z58" s="222">
        <f>+'F. Caja Libre Proyecto'!Z51</f>
        <v>0</v>
      </c>
      <c r="AA58" s="222">
        <f>+'F. Caja Libre Proyecto'!AA51</f>
        <v>0</v>
      </c>
      <c r="AB58" s="222">
        <f>+'F. Caja Libre Proyecto'!AB51</f>
        <v>0</v>
      </c>
      <c r="AC58" s="222">
        <f>+'F. Caja Libre Proyecto'!AC51</f>
        <v>0</v>
      </c>
      <c r="AD58" s="222">
        <f>+'F. Caja Libre Proyecto'!AD51</f>
        <v>0</v>
      </c>
      <c r="AE58" s="222">
        <f>+'F. Caja Libre Proyecto'!AE51</f>
        <v>0</v>
      </c>
      <c r="AF58" s="222">
        <f>+'F. Caja Libre Proyecto'!AF51</f>
        <v>0</v>
      </c>
      <c r="AG58" s="222">
        <f>+'F. Caja Libre Proyecto'!AG51</f>
        <v>0</v>
      </c>
      <c r="AH58" s="222">
        <f>+'F. Caja Libre Proyecto'!AH51</f>
        <v>0</v>
      </c>
      <c r="AI58" s="222">
        <f>+'F. Caja Libre Proyecto'!AI51</f>
        <v>0</v>
      </c>
    </row>
    <row r="59" spans="3:35">
      <c r="C59" s="181" t="s">
        <v>205</v>
      </c>
      <c r="E59" s="258">
        <f>+'F. Caja Libre Proyecto'!E52</f>
        <v>-2000000</v>
      </c>
      <c r="F59" s="258">
        <f>+'F. Caja Libre Proyecto'!F52</f>
        <v>0</v>
      </c>
      <c r="G59" s="258">
        <f>+'F. Caja Libre Proyecto'!G52</f>
        <v>0</v>
      </c>
      <c r="H59" s="258">
        <f>+'F. Caja Libre Proyecto'!H52</f>
        <v>0</v>
      </c>
      <c r="I59" s="258">
        <f>+'F. Caja Libre Proyecto'!I52</f>
        <v>0</v>
      </c>
      <c r="J59" s="258">
        <f>+'F. Caja Libre Proyecto'!J52</f>
        <v>0</v>
      </c>
      <c r="K59" s="258">
        <f>+'F. Caja Libre Proyecto'!K52</f>
        <v>0</v>
      </c>
      <c r="L59" s="258">
        <f>+'F. Caja Libre Proyecto'!L52</f>
        <v>0</v>
      </c>
      <c r="M59" s="258">
        <f>+'F. Caja Libre Proyecto'!M52</f>
        <v>0</v>
      </c>
      <c r="N59" s="258">
        <f>+'F. Caja Libre Proyecto'!N52</f>
        <v>0</v>
      </c>
      <c r="O59" s="258">
        <f>+'F. Caja Libre Proyecto'!O52</f>
        <v>0</v>
      </c>
      <c r="P59" s="258">
        <f>+'F. Caja Libre Proyecto'!P52</f>
        <v>0</v>
      </c>
      <c r="Q59" s="258">
        <f>+'F. Caja Libre Proyecto'!Q52</f>
        <v>0</v>
      </c>
      <c r="R59" s="258">
        <f>+'F. Caja Libre Proyecto'!R52</f>
        <v>0</v>
      </c>
      <c r="S59" s="258">
        <f>+'F. Caja Libre Proyecto'!S52</f>
        <v>0</v>
      </c>
      <c r="T59" s="258">
        <f>+'F. Caja Libre Proyecto'!T52</f>
        <v>0</v>
      </c>
      <c r="U59" s="258">
        <f>+'F. Caja Libre Proyecto'!U52</f>
        <v>0</v>
      </c>
      <c r="V59" s="258">
        <f>+'F. Caja Libre Proyecto'!V52</f>
        <v>0</v>
      </c>
      <c r="W59" s="258">
        <f>+'F. Caja Libre Proyecto'!W52</f>
        <v>0</v>
      </c>
      <c r="X59" s="258">
        <f>+'F. Caja Libre Proyecto'!X52</f>
        <v>0</v>
      </c>
      <c r="Y59" s="258">
        <f>+'F. Caja Libre Proyecto'!Y52</f>
        <v>0</v>
      </c>
      <c r="Z59" s="258">
        <f>+'F. Caja Libre Proyecto'!Z52</f>
        <v>0</v>
      </c>
      <c r="AA59" s="258">
        <f>+'F. Caja Libre Proyecto'!AA52</f>
        <v>0</v>
      </c>
      <c r="AB59" s="258">
        <f>+'F. Caja Libre Proyecto'!AB52</f>
        <v>0</v>
      </c>
      <c r="AC59" s="258">
        <f>+'F. Caja Libre Proyecto'!AC52</f>
        <v>0</v>
      </c>
      <c r="AD59" s="258">
        <f>+'F. Caja Libre Proyecto'!AD52</f>
        <v>0</v>
      </c>
      <c r="AE59" s="258">
        <f>+'F. Caja Libre Proyecto'!AE52</f>
        <v>0</v>
      </c>
      <c r="AF59" s="258">
        <f>+'F. Caja Libre Proyecto'!AF52</f>
        <v>0</v>
      </c>
      <c r="AG59" s="258">
        <f>+'F. Caja Libre Proyecto'!AG52</f>
        <v>0</v>
      </c>
      <c r="AH59" s="258">
        <f>+'F. Caja Libre Proyecto'!AH52</f>
        <v>0</v>
      </c>
      <c r="AI59" s="258">
        <f>+'F. Caja Libre Proyecto'!AI52</f>
        <v>0</v>
      </c>
    </row>
    <row r="60" spans="3:35">
      <c r="C60" s="210" t="s">
        <v>198</v>
      </c>
      <c r="D60" s="216"/>
      <c r="E60" s="222">
        <f>+'F. Caja Libre Proyecto'!E53</f>
        <v>-800000</v>
      </c>
      <c r="F60" s="222">
        <f>+'F. Caja Libre Proyecto'!F53</f>
        <v>0</v>
      </c>
      <c r="G60" s="222">
        <f>+'F. Caja Libre Proyecto'!G53</f>
        <v>0</v>
      </c>
      <c r="H60" s="222">
        <f>+'F. Caja Libre Proyecto'!H53</f>
        <v>0</v>
      </c>
      <c r="I60" s="222">
        <f>+'F. Caja Libre Proyecto'!I53</f>
        <v>0</v>
      </c>
      <c r="J60" s="222">
        <f>+'F. Caja Libre Proyecto'!J53</f>
        <v>0</v>
      </c>
      <c r="K60" s="222">
        <f>+'F. Caja Libre Proyecto'!K53</f>
        <v>0</v>
      </c>
      <c r="L60" s="222">
        <f>+'F. Caja Libre Proyecto'!L53</f>
        <v>0</v>
      </c>
      <c r="M60" s="222">
        <f>+'F. Caja Libre Proyecto'!M53</f>
        <v>0</v>
      </c>
      <c r="N60" s="222">
        <f>+'F. Caja Libre Proyecto'!N53</f>
        <v>0</v>
      </c>
      <c r="O60" s="222">
        <f>+'F. Caja Libre Proyecto'!O53</f>
        <v>0</v>
      </c>
      <c r="P60" s="222">
        <f>+'F. Caja Libre Proyecto'!P53</f>
        <v>0</v>
      </c>
      <c r="Q60" s="222">
        <f>+'F. Caja Libre Proyecto'!Q53</f>
        <v>0</v>
      </c>
      <c r="R60" s="222">
        <f>+'F. Caja Libre Proyecto'!R53</f>
        <v>0</v>
      </c>
      <c r="S60" s="222">
        <f>+'F. Caja Libre Proyecto'!S53</f>
        <v>0</v>
      </c>
      <c r="T60" s="222">
        <f>+'F. Caja Libre Proyecto'!T53</f>
        <v>0</v>
      </c>
      <c r="U60" s="222">
        <f>+'F. Caja Libre Proyecto'!U53</f>
        <v>0</v>
      </c>
      <c r="V60" s="222">
        <f>+'F. Caja Libre Proyecto'!V53</f>
        <v>0</v>
      </c>
      <c r="W60" s="222">
        <f>+'F. Caja Libre Proyecto'!W53</f>
        <v>0</v>
      </c>
      <c r="X60" s="222">
        <f>+'F. Caja Libre Proyecto'!X53</f>
        <v>0</v>
      </c>
      <c r="Y60" s="222">
        <f>+'F. Caja Libre Proyecto'!Y53</f>
        <v>0</v>
      </c>
      <c r="Z60" s="222">
        <f>+'F. Caja Libre Proyecto'!Z53</f>
        <v>0</v>
      </c>
      <c r="AA60" s="222">
        <f>+'F. Caja Libre Proyecto'!AA53</f>
        <v>0</v>
      </c>
      <c r="AB60" s="222">
        <f>+'F. Caja Libre Proyecto'!AB53</f>
        <v>0</v>
      </c>
      <c r="AC60" s="222">
        <f>+'F. Caja Libre Proyecto'!AC53</f>
        <v>0</v>
      </c>
      <c r="AD60" s="222">
        <f>+'F. Caja Libre Proyecto'!AD53</f>
        <v>0</v>
      </c>
      <c r="AE60" s="222">
        <f>+'F. Caja Libre Proyecto'!AE53</f>
        <v>0</v>
      </c>
      <c r="AF60" s="222">
        <f>+'F. Caja Libre Proyecto'!AF53</f>
        <v>0</v>
      </c>
      <c r="AG60" s="222">
        <f>+'F. Caja Libre Proyecto'!AG53</f>
        <v>0</v>
      </c>
      <c r="AH60" s="222">
        <f>+'F. Caja Libre Proyecto'!AH53</f>
        <v>0</v>
      </c>
      <c r="AI60" s="222">
        <f>+'F. Caja Libre Proyecto'!AI53</f>
        <v>0</v>
      </c>
    </row>
    <row r="61" spans="3:35">
      <c r="C61" s="210" t="s">
        <v>199</v>
      </c>
      <c r="D61" s="216"/>
      <c r="E61" s="222">
        <f>+'F. Caja Libre Proyecto'!E54</f>
        <v>-300000</v>
      </c>
      <c r="F61" s="222">
        <f>+'F. Caja Libre Proyecto'!F54</f>
        <v>0</v>
      </c>
      <c r="G61" s="222">
        <f>+'F. Caja Libre Proyecto'!G54</f>
        <v>0</v>
      </c>
      <c r="H61" s="222">
        <f>+'F. Caja Libre Proyecto'!H54</f>
        <v>0</v>
      </c>
      <c r="I61" s="222">
        <f>+'F. Caja Libre Proyecto'!I54</f>
        <v>0</v>
      </c>
      <c r="J61" s="222">
        <f>+'F. Caja Libre Proyecto'!J54</f>
        <v>0</v>
      </c>
      <c r="K61" s="222">
        <f>+'F. Caja Libre Proyecto'!K54</f>
        <v>0</v>
      </c>
      <c r="L61" s="222">
        <f>+'F. Caja Libre Proyecto'!L54</f>
        <v>0</v>
      </c>
      <c r="M61" s="222">
        <f>+'F. Caja Libre Proyecto'!M54</f>
        <v>0</v>
      </c>
      <c r="N61" s="222">
        <f>+'F. Caja Libre Proyecto'!N54</f>
        <v>0</v>
      </c>
      <c r="O61" s="222">
        <f>+'F. Caja Libre Proyecto'!O54</f>
        <v>0</v>
      </c>
      <c r="P61" s="222">
        <f>+'F. Caja Libre Proyecto'!P54</f>
        <v>0</v>
      </c>
      <c r="Q61" s="222">
        <f>+'F. Caja Libre Proyecto'!Q54</f>
        <v>0</v>
      </c>
      <c r="R61" s="222">
        <f>+'F. Caja Libre Proyecto'!R54</f>
        <v>0</v>
      </c>
      <c r="S61" s="222">
        <f>+'F. Caja Libre Proyecto'!S54</f>
        <v>0</v>
      </c>
      <c r="T61" s="222">
        <f>+'F. Caja Libre Proyecto'!T54</f>
        <v>0</v>
      </c>
      <c r="U61" s="222">
        <f>+'F. Caja Libre Proyecto'!U54</f>
        <v>0</v>
      </c>
      <c r="V61" s="222">
        <f>+'F. Caja Libre Proyecto'!V54</f>
        <v>0</v>
      </c>
      <c r="W61" s="222">
        <f>+'F. Caja Libre Proyecto'!W54</f>
        <v>0</v>
      </c>
      <c r="X61" s="222">
        <f>+'F. Caja Libre Proyecto'!X54</f>
        <v>0</v>
      </c>
      <c r="Y61" s="222">
        <f>+'F. Caja Libre Proyecto'!Y54</f>
        <v>0</v>
      </c>
      <c r="Z61" s="222">
        <f>+'F. Caja Libre Proyecto'!Z54</f>
        <v>0</v>
      </c>
      <c r="AA61" s="222">
        <f>+'F. Caja Libre Proyecto'!AA54</f>
        <v>0</v>
      </c>
      <c r="AB61" s="222">
        <f>+'F. Caja Libre Proyecto'!AB54</f>
        <v>0</v>
      </c>
      <c r="AC61" s="222">
        <f>+'F. Caja Libre Proyecto'!AC54</f>
        <v>0</v>
      </c>
      <c r="AD61" s="222">
        <f>+'F. Caja Libre Proyecto'!AD54</f>
        <v>0</v>
      </c>
      <c r="AE61" s="222">
        <f>+'F. Caja Libre Proyecto'!AE54</f>
        <v>0</v>
      </c>
      <c r="AF61" s="222">
        <f>+'F. Caja Libre Proyecto'!AF54</f>
        <v>0</v>
      </c>
      <c r="AG61" s="222">
        <f>+'F. Caja Libre Proyecto'!AG54</f>
        <v>0</v>
      </c>
      <c r="AH61" s="222">
        <f>+'F. Caja Libre Proyecto'!AH54</f>
        <v>0</v>
      </c>
      <c r="AI61" s="222">
        <f>+'F. Caja Libre Proyecto'!AI54</f>
        <v>0</v>
      </c>
    </row>
    <row r="62" spans="3:35">
      <c r="C62" s="257" t="s">
        <v>200</v>
      </c>
      <c r="D62" s="216"/>
      <c r="E62" s="222">
        <f>+'F. Caja Libre Proyecto'!E55</f>
        <v>-900000</v>
      </c>
      <c r="F62" s="222">
        <f>+'F. Caja Libre Proyecto'!F55</f>
        <v>0</v>
      </c>
      <c r="G62" s="222">
        <f>+'F. Caja Libre Proyecto'!G55</f>
        <v>0</v>
      </c>
      <c r="H62" s="222">
        <f>+'F. Caja Libre Proyecto'!H55</f>
        <v>0</v>
      </c>
      <c r="I62" s="222">
        <f>+'F. Caja Libre Proyecto'!I55</f>
        <v>0</v>
      </c>
      <c r="J62" s="222">
        <f>+'F. Caja Libre Proyecto'!J55</f>
        <v>0</v>
      </c>
      <c r="K62" s="222">
        <f>+'F. Caja Libre Proyecto'!K55</f>
        <v>0</v>
      </c>
      <c r="L62" s="222">
        <f>+'F. Caja Libre Proyecto'!L55</f>
        <v>0</v>
      </c>
      <c r="M62" s="222">
        <f>+'F. Caja Libre Proyecto'!M55</f>
        <v>0</v>
      </c>
      <c r="N62" s="222">
        <f>+'F. Caja Libre Proyecto'!N55</f>
        <v>0</v>
      </c>
      <c r="O62" s="222">
        <f>+'F. Caja Libre Proyecto'!O55</f>
        <v>0</v>
      </c>
      <c r="P62" s="222">
        <f>+'F. Caja Libre Proyecto'!P55</f>
        <v>0</v>
      </c>
      <c r="Q62" s="222">
        <f>+'F. Caja Libre Proyecto'!Q55</f>
        <v>0</v>
      </c>
      <c r="R62" s="222">
        <f>+'F. Caja Libre Proyecto'!R55</f>
        <v>0</v>
      </c>
      <c r="S62" s="222">
        <f>+'F. Caja Libre Proyecto'!S55</f>
        <v>0</v>
      </c>
      <c r="T62" s="222">
        <f>+'F. Caja Libre Proyecto'!T55</f>
        <v>0</v>
      </c>
      <c r="U62" s="222">
        <f>+'F. Caja Libre Proyecto'!U55</f>
        <v>0</v>
      </c>
      <c r="V62" s="222">
        <f>+'F. Caja Libre Proyecto'!V55</f>
        <v>0</v>
      </c>
      <c r="W62" s="222">
        <f>+'F. Caja Libre Proyecto'!W55</f>
        <v>0</v>
      </c>
      <c r="X62" s="222">
        <f>+'F. Caja Libre Proyecto'!X55</f>
        <v>0</v>
      </c>
      <c r="Y62" s="222">
        <f>+'F. Caja Libre Proyecto'!Y55</f>
        <v>0</v>
      </c>
      <c r="Z62" s="222">
        <f>+'F. Caja Libre Proyecto'!Z55</f>
        <v>0</v>
      </c>
      <c r="AA62" s="222">
        <f>+'F. Caja Libre Proyecto'!AA55</f>
        <v>0</v>
      </c>
      <c r="AB62" s="222">
        <f>+'F. Caja Libre Proyecto'!AB55</f>
        <v>0</v>
      </c>
      <c r="AC62" s="222">
        <f>+'F. Caja Libre Proyecto'!AC55</f>
        <v>0</v>
      </c>
      <c r="AD62" s="222">
        <f>+'F. Caja Libre Proyecto'!AD55</f>
        <v>0</v>
      </c>
      <c r="AE62" s="222">
        <f>+'F. Caja Libre Proyecto'!AE55</f>
        <v>0</v>
      </c>
      <c r="AF62" s="222">
        <f>+'F. Caja Libre Proyecto'!AF55</f>
        <v>0</v>
      </c>
      <c r="AG62" s="222">
        <f>+'F. Caja Libre Proyecto'!AG55</f>
        <v>0</v>
      </c>
      <c r="AH62" s="222">
        <f>+'F. Caja Libre Proyecto'!AH55</f>
        <v>0</v>
      </c>
      <c r="AI62" s="222">
        <f>+'F. Caja Libre Proyecto'!AI55</f>
        <v>0</v>
      </c>
    </row>
    <row r="63" spans="3:35">
      <c r="C63" s="181" t="s">
        <v>243</v>
      </c>
      <c r="D63" s="216"/>
      <c r="E63" s="258">
        <f>+'F. Caja Libre Proyecto'!E56</f>
        <v>0</v>
      </c>
      <c r="F63" s="258">
        <f>+'F. Caja Libre Proyecto'!F56</f>
        <v>-17342.543171128458</v>
      </c>
      <c r="G63" s="258">
        <f>+'F. Caja Libre Proyecto'!G56</f>
        <v>-35979.256283859198</v>
      </c>
      <c r="H63" s="258">
        <f>+'F. Caja Libre Proyecto'!H56</f>
        <v>-55927.307303831825</v>
      </c>
      <c r="I63" s="258">
        <f>+'F. Caja Libre Proyecto'!I56</f>
        <v>-77123.980481213279</v>
      </c>
      <c r="J63" s="258">
        <f>+'F. Caja Libre Proyecto'!J56</f>
        <v>-99511.143915397479</v>
      </c>
      <c r="K63" s="258">
        <f>+'F. Caja Libre Proyecto'!K56</f>
        <v>-102717.39297235156</v>
      </c>
      <c r="L63" s="258">
        <f>+'F. Caja Libre Proyecto'!L56</f>
        <v>-105923.20280701864</v>
      </c>
      <c r="M63" s="258">
        <f>+'F. Caja Libre Proyecto'!M56</f>
        <v>-109229.06596662568</v>
      </c>
      <c r="N63" s="258">
        <f>+'F. Caja Libre Proyecto'!N56</f>
        <v>-112527.78375881779</v>
      </c>
      <c r="O63" s="258">
        <f>+'F. Caja Libre Proyecto'!O56</f>
        <v>-115812.46976673769</v>
      </c>
      <c r="P63" s="258">
        <f>+'F. Caja Libre Proyecto'!P56</f>
        <v>-119076.06516476435</v>
      </c>
      <c r="Q63" s="258">
        <f>+'F. Caja Libre Proyecto'!Q56</f>
        <v>-122311.36185529099</v>
      </c>
      <c r="R63" s="258">
        <f>+'F. Caja Libre Proyecto'!R56</f>
        <v>-125511.02708142539</v>
      </c>
      <c r="S63" s="258">
        <f>+'F. Caja Libre Proyecto'!S56</f>
        <v>-128794.39554987548</v>
      </c>
      <c r="T63" s="258">
        <f>+'F. Caja Libre Proyecto'!T56</f>
        <v>-132033.57459795481</v>
      </c>
      <c r="U63" s="258">
        <f>+'F. Caja Libre Proyecto'!U56</f>
        <v>-135354.21899909337</v>
      </c>
      <c r="V63" s="258">
        <f>+'F. Caja Libre Proyecto'!V56</f>
        <v>-138758.37760692058</v>
      </c>
      <c r="W63" s="258">
        <f>+'F. Caja Libre Proyecto'!W56</f>
        <v>-142248.15080373461</v>
      </c>
      <c r="X63" s="258">
        <f>+'F. Caja Libre Proyecto'!X56</f>
        <v>-145825.69179644852</v>
      </c>
      <c r="Y63" s="258">
        <f>+'F. Caja Libre Proyecto'!Y56</f>
        <v>-149493.20794512919</v>
      </c>
      <c r="Z63" s="258">
        <f>+'F. Caja Libre Proyecto'!Z56</f>
        <v>-153252.9621249492</v>
      </c>
      <c r="AA63" s="258">
        <f>+'F. Caja Libre Proyecto'!AA56</f>
        <v>-157107.27412239168</v>
      </c>
      <c r="AB63" s="258">
        <f>+'F. Caja Libre Proyecto'!AB56</f>
        <v>-161058.52206656983</v>
      </c>
      <c r="AC63" s="258">
        <f>+'F. Caja Libre Proyecto'!AC56</f>
        <v>-165109.14389654406</v>
      </c>
      <c r="AD63" s="258">
        <f>+'F. Caja Libre Proyecto'!AD56</f>
        <v>-169261.63886554213</v>
      </c>
      <c r="AE63" s="258">
        <f>+'F. Caja Libre Proyecto'!AE56</f>
        <v>-173518.56908301052</v>
      </c>
      <c r="AF63" s="258">
        <f>+'F. Caja Libre Proyecto'!AF56</f>
        <v>-177882.56109544821</v>
      </c>
      <c r="AG63" s="258">
        <f>+'F. Caja Libre Proyecto'!AG56</f>
        <v>-182356.30750699868</v>
      </c>
      <c r="AH63" s="258">
        <f>+'F. Caja Libre Proyecto'!AH56</f>
        <v>-186942.5686407997</v>
      </c>
      <c r="AI63" s="258">
        <f>+'F. Caja Libre Proyecto'!AI56</f>
        <v>-191644.17424211581</v>
      </c>
    </row>
    <row r="64" spans="3:35">
      <c r="C64" s="181" t="s">
        <v>287</v>
      </c>
      <c r="D64" s="216"/>
      <c r="E64" s="258">
        <f>+'F. Financiación'!E53</f>
        <v>0</v>
      </c>
      <c r="F64" s="258">
        <f>+'F. Financiación'!F53</f>
        <v>0</v>
      </c>
      <c r="G64" s="258">
        <f>+'F. Financiación'!G53</f>
        <v>0</v>
      </c>
      <c r="H64" s="258">
        <f>+'F. Financiación'!H53</f>
        <v>0</v>
      </c>
      <c r="I64" s="258">
        <f>+'F. Financiación'!I53</f>
        <v>0</v>
      </c>
      <c r="J64" s="258">
        <f>+'F. Financiación'!J53</f>
        <v>-25610.769994385773</v>
      </c>
      <c r="K64" s="258">
        <f>+'F. Financiación'!K53</f>
        <v>-26430.314634206119</v>
      </c>
      <c r="L64" s="258">
        <f>+'F. Financiación'!L53</f>
        <v>-27276.084702500713</v>
      </c>
      <c r="M64" s="258">
        <f>+'F. Financiación'!M53</f>
        <v>-28148.919412980737</v>
      </c>
      <c r="N64" s="258">
        <f>+'F. Financiación'!N53</f>
        <v>-29049.684834196123</v>
      </c>
      <c r="O64" s="258">
        <f>+'F. Financiación'!O53</f>
        <v>-29979.274748890399</v>
      </c>
      <c r="P64" s="258">
        <f>+'F. Financiación'!P53</f>
        <v>-30938.61154085489</v>
      </c>
      <c r="Q64" s="258">
        <f>+'F. Financiación'!Q53</f>
        <v>-31928.647110162248</v>
      </c>
      <c r="R64" s="258">
        <f>+'F. Financiación'!R53</f>
        <v>-32950.363817687437</v>
      </c>
      <c r="S64" s="258">
        <f>+'F. Financiación'!S53</f>
        <v>-34004.775459853437</v>
      </c>
      <c r="T64" s="258">
        <f>+'F. Financiación'!T53</f>
        <v>-35092.928274568752</v>
      </c>
      <c r="U64" s="258">
        <f>+'F. Financiación'!U53</f>
        <v>-36215.901979354952</v>
      </c>
      <c r="V64" s="258">
        <f>+'F. Financiación'!V53</f>
        <v>-37374.810842694307</v>
      </c>
      <c r="W64" s="258">
        <f>+'F. Financiación'!W53</f>
        <v>-38570.804789660528</v>
      </c>
      <c r="X64" s="258">
        <f>+'F. Financiación'!X53</f>
        <v>-39805.070542929665</v>
      </c>
      <c r="Y64" s="258">
        <f>+'F. Financiación'!Y53</f>
        <v>-41078.832800303411</v>
      </c>
      <c r="Z64" s="258">
        <f>+'F. Financiación'!Z53</f>
        <v>-42393.355449913121</v>
      </c>
      <c r="AA64" s="258">
        <f>+'F. Financiación'!AA53</f>
        <v>-43749.942824310339</v>
      </c>
      <c r="AB64" s="258">
        <f>+'F. Financiación'!AB53</f>
        <v>-45149.940994688273</v>
      </c>
      <c r="AC64" s="258">
        <f>+'F. Financiación'!AC53</f>
        <v>-46594.739106518296</v>
      </c>
      <c r="AD64" s="258">
        <f>+'F. Financiación'!AD53</f>
        <v>0</v>
      </c>
      <c r="AE64" s="258">
        <f>+'F. Financiación'!AE53</f>
        <v>0</v>
      </c>
      <c r="AF64" s="258">
        <f>+'F. Financiación'!AF53</f>
        <v>0</v>
      </c>
      <c r="AG64" s="258">
        <f>+'F. Financiación'!AG53</f>
        <v>0</v>
      </c>
      <c r="AH64" s="258">
        <f>+'F. Financiación'!AH53</f>
        <v>0</v>
      </c>
      <c r="AI64" s="258">
        <f>+'F. Financiación'!AI53</f>
        <v>0</v>
      </c>
    </row>
    <row r="65" spans="3:35">
      <c r="C65" s="259" t="s">
        <v>288</v>
      </c>
      <c r="D65" s="219"/>
      <c r="E65" s="260">
        <f>+'F. Financiación'!E54</f>
        <v>0</v>
      </c>
      <c r="F65" s="260">
        <f>+'F. Financiación'!F54</f>
        <v>0</v>
      </c>
      <c r="G65" s="260">
        <f>+'F. Financiación'!G54</f>
        <v>0</v>
      </c>
      <c r="H65" s="260">
        <f>+'F. Financiación'!H54</f>
        <v>0</v>
      </c>
      <c r="I65" s="260">
        <f>+'F. Financiación'!I54</f>
        <v>0</v>
      </c>
      <c r="J65" s="260">
        <f>+'F. Financiación'!J54</f>
        <v>-22475.000763541095</v>
      </c>
      <c r="K65" s="260">
        <f>+'F. Financiación'!K54</f>
        <v>-21655.456123720749</v>
      </c>
      <c r="L65" s="260">
        <f>+'F. Financiación'!L54</f>
        <v>-20809.686055426155</v>
      </c>
      <c r="M65" s="260">
        <f>+'F. Financiación'!M54</f>
        <v>-19936.851344946132</v>
      </c>
      <c r="N65" s="260">
        <f>+'F. Financiación'!N54</f>
        <v>-19036.085923730745</v>
      </c>
      <c r="O65" s="260">
        <f>+'F. Financiación'!O54</f>
        <v>-18106.496009036469</v>
      </c>
      <c r="P65" s="260">
        <f>+'F. Financiación'!P54</f>
        <v>-17147.159217071978</v>
      </c>
      <c r="Q65" s="260">
        <f>+'F. Financiación'!Q54</f>
        <v>-16157.12364776462</v>
      </c>
      <c r="R65" s="260">
        <f>+'F. Financiación'!R54</f>
        <v>-15135.406940239427</v>
      </c>
      <c r="S65" s="260">
        <f>+'F. Financiación'!S54</f>
        <v>-14080.995298073431</v>
      </c>
      <c r="T65" s="260">
        <f>+'F. Financiación'!T54</f>
        <v>-12992.842483358119</v>
      </c>
      <c r="U65" s="260">
        <f>+'F. Financiación'!U54</f>
        <v>-11869.868778571919</v>
      </c>
      <c r="V65" s="260">
        <f>+'F. Financiación'!V54</f>
        <v>-10710.959915232559</v>
      </c>
      <c r="W65" s="260">
        <f>+'F. Financiación'!W54</f>
        <v>-9514.9659682663423</v>
      </c>
      <c r="X65" s="260">
        <f>+'F. Financiación'!X54</f>
        <v>-8280.700214997205</v>
      </c>
      <c r="Y65" s="260">
        <f>+'F. Financiación'!Y54</f>
        <v>-7006.937957623456</v>
      </c>
      <c r="Z65" s="260">
        <f>+'F. Financiación'!Z54</f>
        <v>-5692.4153080137467</v>
      </c>
      <c r="AA65" s="260">
        <f>+'F. Financiación'!AA54</f>
        <v>-4335.8279336165269</v>
      </c>
      <c r="AB65" s="260">
        <f>+'F. Financiación'!AB54</f>
        <v>-2935.8297632385957</v>
      </c>
      <c r="AC65" s="260">
        <f>+'F. Financiación'!AC54</f>
        <v>-1491.0316514085712</v>
      </c>
      <c r="AD65" s="260">
        <f>+'F. Financiación'!AD54</f>
        <v>0</v>
      </c>
      <c r="AE65" s="260">
        <f>+'F. Financiación'!AE54</f>
        <v>0</v>
      </c>
      <c r="AF65" s="260">
        <f>+'F. Financiación'!AF54</f>
        <v>0</v>
      </c>
      <c r="AG65" s="260">
        <f>+'F. Financiación'!AG54</f>
        <v>0</v>
      </c>
      <c r="AH65" s="260">
        <f>+'F. Financiación'!AH54</f>
        <v>0</v>
      </c>
      <c r="AI65" s="260">
        <f>+'F. Financiación'!AI54</f>
        <v>0</v>
      </c>
    </row>
    <row r="66" spans="3:35">
      <c r="C66" s="261" t="s">
        <v>289</v>
      </c>
      <c r="E66" s="262">
        <f>+E51++E54+E55+E59+E63+E64+E65</f>
        <v>-1400000</v>
      </c>
      <c r="F66" s="262">
        <f t="shared" ref="F66:AI66" si="33">+F51++F54+F55+F59+F63+F64+F65</f>
        <v>98274.411303061264</v>
      </c>
      <c r="G66" s="262">
        <f t="shared" si="33"/>
        <v>203882.45227520214</v>
      </c>
      <c r="H66" s="262">
        <f t="shared" si="33"/>
        <v>316921.40805504704</v>
      </c>
      <c r="I66" s="262">
        <f t="shared" si="33"/>
        <v>437035.88939354196</v>
      </c>
      <c r="J66" s="262">
        <f t="shared" si="33"/>
        <v>515810.71142932551</v>
      </c>
      <c r="K66" s="262">
        <f t="shared" si="33"/>
        <v>533979.45608539868</v>
      </c>
      <c r="L66" s="262">
        <f t="shared" si="33"/>
        <v>552145.71181517874</v>
      </c>
      <c r="M66" s="262">
        <f t="shared" si="33"/>
        <v>570878.93638628535</v>
      </c>
      <c r="N66" s="262">
        <f t="shared" si="33"/>
        <v>589571.67054204061</v>
      </c>
      <c r="O66" s="262">
        <f t="shared" si="33"/>
        <v>608184.89125358674</v>
      </c>
      <c r="P66" s="262">
        <f t="shared" si="33"/>
        <v>626678.59850907116</v>
      </c>
      <c r="Q66" s="262">
        <f t="shared" si="33"/>
        <v>645011.94642205536</v>
      </c>
      <c r="R66" s="262">
        <f t="shared" si="33"/>
        <v>663143.38270348357</v>
      </c>
      <c r="S66" s="262">
        <f t="shared" si="33"/>
        <v>681749.13735803426</v>
      </c>
      <c r="T66" s="262">
        <f t="shared" si="33"/>
        <v>700104.48529715044</v>
      </c>
      <c r="U66" s="262">
        <f t="shared" si="33"/>
        <v>718921.47023693565</v>
      </c>
      <c r="V66" s="262">
        <f t="shared" si="33"/>
        <v>738211.70234795636</v>
      </c>
      <c r="W66" s="262">
        <f t="shared" si="33"/>
        <v>757987.08379656938</v>
      </c>
      <c r="X66" s="262">
        <f t="shared" si="33"/>
        <v>778259.81608861475</v>
      </c>
      <c r="Y66" s="262">
        <f t="shared" si="33"/>
        <v>799042.40759780537</v>
      </c>
      <c r="Z66" s="262">
        <f t="shared" si="33"/>
        <v>820347.68128345208</v>
      </c>
      <c r="AA66" s="262">
        <f t="shared" si="33"/>
        <v>842188.78260229272</v>
      </c>
      <c r="AB66" s="262">
        <f t="shared" si="33"/>
        <v>864579.18761930219</v>
      </c>
      <c r="AC66" s="262">
        <f t="shared" si="33"/>
        <v>887532.71132248943</v>
      </c>
      <c r="AD66" s="262">
        <f t="shared" si="33"/>
        <v>959149.28690473875</v>
      </c>
      <c r="AE66" s="262">
        <f t="shared" si="33"/>
        <v>983271.89147039293</v>
      </c>
      <c r="AF66" s="262">
        <f t="shared" si="33"/>
        <v>1008001.1795408733</v>
      </c>
      <c r="AG66" s="262">
        <f t="shared" si="33"/>
        <v>1033352.409206326</v>
      </c>
      <c r="AH66" s="262">
        <f t="shared" si="33"/>
        <v>1059341.222297865</v>
      </c>
      <c r="AI66" s="262">
        <f t="shared" si="33"/>
        <v>1085983.6540386563</v>
      </c>
    </row>
    <row r="68" spans="3:35">
      <c r="C68" s="263" t="s">
        <v>245</v>
      </c>
      <c r="D68" s="263"/>
      <c r="E68" s="264">
        <f>+E66</f>
        <v>-1400000</v>
      </c>
      <c r="F68" s="264">
        <f>+E68+F66</f>
        <v>-1301725.5886969387</v>
      </c>
      <c r="G68" s="264">
        <f t="shared" ref="G68:AI68" si="34">+F68+G66</f>
        <v>-1097843.1364217366</v>
      </c>
      <c r="H68" s="264">
        <f t="shared" si="34"/>
        <v>-780921.72836668952</v>
      </c>
      <c r="I68" s="264">
        <f t="shared" si="34"/>
        <v>-343885.83897314756</v>
      </c>
      <c r="J68" s="264">
        <f t="shared" si="34"/>
        <v>171924.87245617795</v>
      </c>
      <c r="K68" s="264">
        <f t="shared" si="34"/>
        <v>705904.32854157663</v>
      </c>
      <c r="L68" s="264">
        <f t="shared" si="34"/>
        <v>1258050.0403567553</v>
      </c>
      <c r="M68" s="264">
        <f t="shared" si="34"/>
        <v>1828928.9767430406</v>
      </c>
      <c r="N68" s="264">
        <f t="shared" si="34"/>
        <v>2418500.6472850814</v>
      </c>
      <c r="O68" s="264">
        <f t="shared" si="34"/>
        <v>3026685.5385386683</v>
      </c>
      <c r="P68" s="264">
        <f t="shared" si="34"/>
        <v>3653364.1370477397</v>
      </c>
      <c r="Q68" s="264">
        <f t="shared" si="34"/>
        <v>4298376.0834697951</v>
      </c>
      <c r="R68" s="264">
        <f t="shared" si="34"/>
        <v>4961519.4661732782</v>
      </c>
      <c r="S68" s="264">
        <f t="shared" si="34"/>
        <v>5643268.6035313122</v>
      </c>
      <c r="T68" s="264">
        <f t="shared" si="34"/>
        <v>6343373.0888284631</v>
      </c>
      <c r="U68" s="264">
        <f t="shared" si="34"/>
        <v>7062294.5590653988</v>
      </c>
      <c r="V68" s="264">
        <f t="shared" si="34"/>
        <v>7800506.2614133554</v>
      </c>
      <c r="W68" s="264">
        <f t="shared" si="34"/>
        <v>8558493.3452099245</v>
      </c>
      <c r="X68" s="264">
        <f t="shared" si="34"/>
        <v>9336753.1612985395</v>
      </c>
      <c r="Y68" s="264">
        <f t="shared" si="34"/>
        <v>10135795.568896346</v>
      </c>
      <c r="Z68" s="264">
        <f t="shared" si="34"/>
        <v>10956143.250179797</v>
      </c>
      <c r="AA68" s="264">
        <f t="shared" si="34"/>
        <v>11798332.032782091</v>
      </c>
      <c r="AB68" s="264">
        <f t="shared" si="34"/>
        <v>12662911.220401393</v>
      </c>
      <c r="AC68" s="264">
        <f t="shared" si="34"/>
        <v>13550443.931723883</v>
      </c>
      <c r="AD68" s="264">
        <f t="shared" si="34"/>
        <v>14509593.218628623</v>
      </c>
      <c r="AE68" s="264">
        <f t="shared" si="34"/>
        <v>15492865.110099016</v>
      </c>
      <c r="AF68" s="264">
        <f t="shared" si="34"/>
        <v>16500866.289639888</v>
      </c>
      <c r="AG68" s="264">
        <f t="shared" si="34"/>
        <v>17534218.698846214</v>
      </c>
      <c r="AH68" s="264">
        <f t="shared" si="34"/>
        <v>18593559.921144079</v>
      </c>
      <c r="AI68" s="264">
        <f t="shared" si="34"/>
        <v>19679543.575182736</v>
      </c>
    </row>
    <row r="69" spans="3:35">
      <c r="E69" s="265" t="str">
        <f>+IF(E68&gt;0,"+","-")</f>
        <v>-</v>
      </c>
      <c r="F69" s="265" t="str">
        <f t="shared" ref="F69:AI69" si="35">+IF(F68&gt;0,"+","-")</f>
        <v>-</v>
      </c>
      <c r="G69" s="265" t="str">
        <f t="shared" si="35"/>
        <v>-</v>
      </c>
      <c r="H69" s="265" t="str">
        <f t="shared" si="35"/>
        <v>-</v>
      </c>
      <c r="I69" s="265" t="str">
        <f t="shared" si="35"/>
        <v>-</v>
      </c>
      <c r="J69" s="265" t="str">
        <f t="shared" si="35"/>
        <v>+</v>
      </c>
      <c r="K69" s="265" t="str">
        <f t="shared" si="35"/>
        <v>+</v>
      </c>
      <c r="L69" s="265" t="str">
        <f t="shared" si="35"/>
        <v>+</v>
      </c>
      <c r="M69" s="265" t="str">
        <f t="shared" si="35"/>
        <v>+</v>
      </c>
      <c r="N69" s="265" t="str">
        <f t="shared" si="35"/>
        <v>+</v>
      </c>
      <c r="O69" s="265" t="str">
        <f t="shared" si="35"/>
        <v>+</v>
      </c>
      <c r="P69" s="265" t="str">
        <f t="shared" si="35"/>
        <v>+</v>
      </c>
      <c r="Q69" s="265" t="str">
        <f t="shared" si="35"/>
        <v>+</v>
      </c>
      <c r="R69" s="265" t="str">
        <f t="shared" si="35"/>
        <v>+</v>
      </c>
      <c r="S69" s="265" t="str">
        <f t="shared" si="35"/>
        <v>+</v>
      </c>
      <c r="T69" s="265" t="str">
        <f t="shared" si="35"/>
        <v>+</v>
      </c>
      <c r="U69" s="265" t="str">
        <f t="shared" si="35"/>
        <v>+</v>
      </c>
      <c r="V69" s="265" t="str">
        <f t="shared" si="35"/>
        <v>+</v>
      </c>
      <c r="W69" s="265" t="str">
        <f t="shared" si="35"/>
        <v>+</v>
      </c>
      <c r="X69" s="265" t="str">
        <f t="shared" si="35"/>
        <v>+</v>
      </c>
      <c r="Y69" s="265" t="str">
        <f t="shared" si="35"/>
        <v>+</v>
      </c>
      <c r="Z69" s="265" t="str">
        <f t="shared" si="35"/>
        <v>+</v>
      </c>
      <c r="AA69" s="265" t="str">
        <f t="shared" si="35"/>
        <v>+</v>
      </c>
      <c r="AB69" s="265" t="str">
        <f t="shared" si="35"/>
        <v>+</v>
      </c>
      <c r="AC69" s="265" t="str">
        <f t="shared" si="35"/>
        <v>+</v>
      </c>
      <c r="AD69" s="265" t="str">
        <f t="shared" si="35"/>
        <v>+</v>
      </c>
      <c r="AE69" s="265" t="str">
        <f t="shared" si="35"/>
        <v>+</v>
      </c>
      <c r="AF69" s="265" t="str">
        <f t="shared" si="35"/>
        <v>+</v>
      </c>
      <c r="AG69" s="265" t="str">
        <f t="shared" si="35"/>
        <v>+</v>
      </c>
      <c r="AH69" s="265" t="str">
        <f t="shared" si="35"/>
        <v>+</v>
      </c>
      <c r="AI69" s="265" t="str">
        <f t="shared" si="35"/>
        <v>+</v>
      </c>
    </row>
    <row r="70" spans="3:35">
      <c r="E70" s="266">
        <f>+E50</f>
        <v>0</v>
      </c>
      <c r="F70" s="266">
        <f t="shared" ref="F70:AI70" si="36">+F50</f>
        <v>1</v>
      </c>
      <c r="G70" s="266">
        <f t="shared" si="36"/>
        <v>2</v>
      </c>
      <c r="H70" s="266">
        <f t="shared" si="36"/>
        <v>3</v>
      </c>
      <c r="I70" s="266">
        <f t="shared" si="36"/>
        <v>4</v>
      </c>
      <c r="J70" s="266">
        <f t="shared" si="36"/>
        <v>5</v>
      </c>
      <c r="K70" s="266">
        <f t="shared" si="36"/>
        <v>6</v>
      </c>
      <c r="L70" s="266">
        <f t="shared" si="36"/>
        <v>7</v>
      </c>
      <c r="M70" s="266">
        <f t="shared" si="36"/>
        <v>8</v>
      </c>
      <c r="N70" s="266">
        <f t="shared" si="36"/>
        <v>9</v>
      </c>
      <c r="O70" s="266">
        <f t="shared" si="36"/>
        <v>10</v>
      </c>
      <c r="P70" s="266">
        <f t="shared" si="36"/>
        <v>11</v>
      </c>
      <c r="Q70" s="266">
        <f t="shared" si="36"/>
        <v>12</v>
      </c>
      <c r="R70" s="266">
        <f t="shared" si="36"/>
        <v>13</v>
      </c>
      <c r="S70" s="266">
        <f t="shared" si="36"/>
        <v>14</v>
      </c>
      <c r="T70" s="266">
        <f t="shared" si="36"/>
        <v>15</v>
      </c>
      <c r="U70" s="266">
        <f t="shared" si="36"/>
        <v>16</v>
      </c>
      <c r="V70" s="266">
        <f t="shared" si="36"/>
        <v>17</v>
      </c>
      <c r="W70" s="266">
        <f t="shared" si="36"/>
        <v>18</v>
      </c>
      <c r="X70" s="266">
        <f t="shared" si="36"/>
        <v>19</v>
      </c>
      <c r="Y70" s="266">
        <f t="shared" si="36"/>
        <v>20</v>
      </c>
      <c r="Z70" s="266">
        <f t="shared" si="36"/>
        <v>21</v>
      </c>
      <c r="AA70" s="266">
        <f t="shared" si="36"/>
        <v>22</v>
      </c>
      <c r="AB70" s="266">
        <f t="shared" si="36"/>
        <v>23</v>
      </c>
      <c r="AC70" s="266">
        <f t="shared" si="36"/>
        <v>24</v>
      </c>
      <c r="AD70" s="266">
        <f t="shared" si="36"/>
        <v>25</v>
      </c>
      <c r="AE70" s="266">
        <f t="shared" si="36"/>
        <v>26</v>
      </c>
      <c r="AF70" s="266">
        <f t="shared" si="36"/>
        <v>27</v>
      </c>
      <c r="AG70" s="266">
        <f t="shared" si="36"/>
        <v>28</v>
      </c>
      <c r="AH70" s="266">
        <f t="shared" si="36"/>
        <v>29</v>
      </c>
      <c r="AI70" s="266">
        <f t="shared" si="36"/>
        <v>30</v>
      </c>
    </row>
    <row r="71" spans="3:35">
      <c r="E71" s="264">
        <f>+E68</f>
        <v>-1400000</v>
      </c>
      <c r="F71" s="264">
        <f t="shared" ref="F71:AI71" si="37">+F68</f>
        <v>-1301725.5886969387</v>
      </c>
      <c r="G71" s="264">
        <f t="shared" si="37"/>
        <v>-1097843.1364217366</v>
      </c>
      <c r="H71" s="264">
        <f t="shared" si="37"/>
        <v>-780921.72836668952</v>
      </c>
      <c r="I71" s="264">
        <f t="shared" si="37"/>
        <v>-343885.83897314756</v>
      </c>
      <c r="J71" s="264">
        <f t="shared" si="37"/>
        <v>171924.87245617795</v>
      </c>
      <c r="K71" s="264">
        <f t="shared" si="37"/>
        <v>705904.32854157663</v>
      </c>
      <c r="L71" s="264">
        <f t="shared" si="37"/>
        <v>1258050.0403567553</v>
      </c>
      <c r="M71" s="264">
        <f t="shared" si="37"/>
        <v>1828928.9767430406</v>
      </c>
      <c r="N71" s="264">
        <f t="shared" si="37"/>
        <v>2418500.6472850814</v>
      </c>
      <c r="O71" s="264">
        <f t="shared" si="37"/>
        <v>3026685.5385386683</v>
      </c>
      <c r="P71" s="264">
        <f t="shared" si="37"/>
        <v>3653364.1370477397</v>
      </c>
      <c r="Q71" s="264">
        <f t="shared" si="37"/>
        <v>4298376.0834697951</v>
      </c>
      <c r="R71" s="264">
        <f t="shared" si="37"/>
        <v>4961519.4661732782</v>
      </c>
      <c r="S71" s="264">
        <f t="shared" si="37"/>
        <v>5643268.6035313122</v>
      </c>
      <c r="T71" s="264">
        <f t="shared" si="37"/>
        <v>6343373.0888284631</v>
      </c>
      <c r="U71" s="264">
        <f t="shared" si="37"/>
        <v>7062294.5590653988</v>
      </c>
      <c r="V71" s="264">
        <f t="shared" si="37"/>
        <v>7800506.2614133554</v>
      </c>
      <c r="W71" s="264">
        <f t="shared" si="37"/>
        <v>8558493.3452099245</v>
      </c>
      <c r="X71" s="264">
        <f t="shared" si="37"/>
        <v>9336753.1612985395</v>
      </c>
      <c r="Y71" s="264">
        <f t="shared" si="37"/>
        <v>10135795.568896346</v>
      </c>
      <c r="Z71" s="264">
        <f t="shared" si="37"/>
        <v>10956143.250179797</v>
      </c>
      <c r="AA71" s="264">
        <f t="shared" si="37"/>
        <v>11798332.032782091</v>
      </c>
      <c r="AB71" s="264">
        <f t="shared" si="37"/>
        <v>12662911.220401393</v>
      </c>
      <c r="AC71" s="264">
        <f t="shared" si="37"/>
        <v>13550443.931723883</v>
      </c>
      <c r="AD71" s="264">
        <f t="shared" si="37"/>
        <v>14509593.218628623</v>
      </c>
      <c r="AE71" s="264">
        <f t="shared" si="37"/>
        <v>15492865.110099016</v>
      </c>
      <c r="AF71" s="264">
        <f t="shared" si="37"/>
        <v>16500866.289639888</v>
      </c>
      <c r="AG71" s="264">
        <f t="shared" si="37"/>
        <v>17534218.698846214</v>
      </c>
      <c r="AH71" s="264">
        <f t="shared" si="37"/>
        <v>18593559.921144079</v>
      </c>
      <c r="AI71" s="264">
        <f t="shared" si="37"/>
        <v>19679543.575182736</v>
      </c>
    </row>
    <row r="73" spans="3:35" ht="15.75">
      <c r="C73" s="67" t="s">
        <v>246</v>
      </c>
    </row>
    <row r="75" spans="3:35">
      <c r="D75" s="14"/>
      <c r="E75" s="288">
        <v>0</v>
      </c>
      <c r="F75" s="288">
        <v>1</v>
      </c>
      <c r="G75" s="288">
        <v>2</v>
      </c>
      <c r="H75" s="288">
        <v>3</v>
      </c>
      <c r="I75" s="288">
        <v>4</v>
      </c>
      <c r="J75" s="288">
        <v>5</v>
      </c>
      <c r="K75" s="288">
        <v>6</v>
      </c>
      <c r="L75" s="288">
        <v>7</v>
      </c>
      <c r="M75" s="288">
        <v>8</v>
      </c>
      <c r="N75" s="288">
        <v>9</v>
      </c>
      <c r="O75" s="288">
        <v>10</v>
      </c>
      <c r="P75" s="288">
        <v>11</v>
      </c>
      <c r="Q75" s="288">
        <v>12</v>
      </c>
      <c r="R75" s="288">
        <v>13</v>
      </c>
      <c r="S75" s="288">
        <v>14</v>
      </c>
      <c r="T75" s="288">
        <v>15</v>
      </c>
      <c r="U75" s="288">
        <v>16</v>
      </c>
      <c r="V75" s="288">
        <v>17</v>
      </c>
      <c r="W75" s="288">
        <v>18</v>
      </c>
      <c r="X75" s="288">
        <v>19</v>
      </c>
      <c r="Y75" s="288">
        <v>20</v>
      </c>
      <c r="Z75" s="288">
        <v>21</v>
      </c>
      <c r="AA75" s="288">
        <v>22</v>
      </c>
      <c r="AB75" s="288">
        <v>23</v>
      </c>
      <c r="AC75" s="288">
        <v>24</v>
      </c>
      <c r="AD75" s="288">
        <v>25</v>
      </c>
      <c r="AE75" s="288">
        <v>26</v>
      </c>
      <c r="AF75" s="288">
        <v>27</v>
      </c>
      <c r="AG75" s="288">
        <v>28</v>
      </c>
      <c r="AH75" s="288">
        <v>29</v>
      </c>
      <c r="AI75" s="288">
        <v>30</v>
      </c>
    </row>
    <row r="76" spans="3:35">
      <c r="C76" s="181" t="s">
        <v>231</v>
      </c>
      <c r="D76" s="14"/>
      <c r="E76" s="258">
        <f>+'F. Caja Libre Proyecto'!E68</f>
        <v>0</v>
      </c>
      <c r="F76" s="258">
        <f>+'F. Caja Libre Proyecto'!F68</f>
        <v>462467.8178967589</v>
      </c>
      <c r="G76" s="258">
        <f>+'F. Caja Libre Proyecto'!G68</f>
        <v>959446.83423624549</v>
      </c>
      <c r="H76" s="258">
        <f>+'F. Caja Libre Proyecto'!H68</f>
        <v>1491394.8614355156</v>
      </c>
      <c r="I76" s="258">
        <f>+'F. Caja Libre Proyecto'!I68</f>
        <v>2056639.4794990213</v>
      </c>
      <c r="J76" s="258">
        <f>+'F. Caja Libre Proyecto'!J68</f>
        <v>2653630.5044105998</v>
      </c>
      <c r="K76" s="258">
        <f>+'F. Caja Libre Proyecto'!K68</f>
        <v>2739130.4792627092</v>
      </c>
      <c r="L76" s="258">
        <f>+'F. Caja Libre Proyecto'!L68</f>
        <v>2824618.7415204979</v>
      </c>
      <c r="M76" s="258">
        <f>+'F. Caja Libre Proyecto'!M68</f>
        <v>2912775.092443353</v>
      </c>
      <c r="N76" s="258">
        <f>+'F. Caja Libre Proyecto'!N68</f>
        <v>3000740.9002351421</v>
      </c>
      <c r="O76" s="258">
        <f>+'F. Caja Libre Proyecto'!O68</f>
        <v>3088332.527113006</v>
      </c>
      <c r="P76" s="258">
        <f>+'F. Caja Libre Proyecto'!P68</f>
        <v>3175361.7377270507</v>
      </c>
      <c r="Q76" s="258">
        <f>+'F. Caja Libre Proyecto'!Q68</f>
        <v>3261636.3161410941</v>
      </c>
      <c r="R76" s="258">
        <f>+'F. Caja Libre Proyecto'!R68</f>
        <v>3346960.7221713448</v>
      </c>
      <c r="S76" s="258">
        <f>+'F. Caja Libre Proyecto'!S68</f>
        <v>3434517.2146633472</v>
      </c>
      <c r="T76" s="258">
        <f>+'F. Caja Libre Proyecto'!T68</f>
        <v>3520895.3226121296</v>
      </c>
      <c r="U76" s="258">
        <f>+'F. Caja Libre Proyecto'!U68</f>
        <v>3609445.8399758246</v>
      </c>
      <c r="V76" s="258">
        <f>+'F. Caja Libre Proyecto'!V68</f>
        <v>3700223.402851216</v>
      </c>
      <c r="W76" s="258">
        <f>+'F. Caja Libre Proyecto'!W68</f>
        <v>3793284.0214329236</v>
      </c>
      <c r="X76" s="258">
        <f>+'F. Caja Libre Proyecto'!X68</f>
        <v>3888685.1145719616</v>
      </c>
      <c r="Y76" s="258">
        <f>+'F. Caja Libre Proyecto'!Y68</f>
        <v>3986485.5452034459</v>
      </c>
      <c r="Z76" s="258">
        <f>+'F. Caja Libre Proyecto'!Z68</f>
        <v>4086745.6566653126</v>
      </c>
      <c r="AA76" s="258">
        <f>+'F. Caja Libre Proyecto'!AA68</f>
        <v>4189527.3099304452</v>
      </c>
      <c r="AB76" s="258">
        <f>+'F. Caja Libre Proyecto'!AB68</f>
        <v>4294893.9217751948</v>
      </c>
      <c r="AC76" s="258">
        <f>+'F. Caja Libre Proyecto'!AC68</f>
        <v>4402910.5039078416</v>
      </c>
      <c r="AD76" s="258">
        <f>+'F. Caja Libre Proyecto'!AD68</f>
        <v>4513643.7030811235</v>
      </c>
      <c r="AE76" s="258">
        <f>+'F. Caja Libre Proyecto'!AE68</f>
        <v>4627161.8422136139</v>
      </c>
      <c r="AF76" s="258">
        <f>+'F. Caja Libre Proyecto'!AF68</f>
        <v>4743534.9625452859</v>
      </c>
      <c r="AG76" s="258">
        <f>+'F. Caja Libre Proyecto'!AG68</f>
        <v>4862834.8668532996</v>
      </c>
      <c r="AH76" s="258">
        <f>+'F. Caja Libre Proyecto'!AH68</f>
        <v>4985135.1637546606</v>
      </c>
      <c r="AI76" s="258">
        <f>+'F. Caja Libre Proyecto'!AI68</f>
        <v>5110511.3131230893</v>
      </c>
    </row>
    <row r="77" spans="3:35">
      <c r="C77" s="257" t="s">
        <v>227</v>
      </c>
      <c r="D77" s="14"/>
      <c r="E77" s="222">
        <f>+'F. Caja Libre Proyecto'!E69</f>
        <v>0</v>
      </c>
      <c r="F77" s="222">
        <f>+'F. Caja Libre Proyecto'!F69</f>
        <v>462467.8178967589</v>
      </c>
      <c r="G77" s="222">
        <f>+'F. Caja Libre Proyecto'!G69</f>
        <v>959446.83423624549</v>
      </c>
      <c r="H77" s="222">
        <f>+'F. Caja Libre Proyecto'!H69</f>
        <v>1491394.8614355156</v>
      </c>
      <c r="I77" s="222">
        <f>+'F. Caja Libre Proyecto'!I69</f>
        <v>2056639.4794990213</v>
      </c>
      <c r="J77" s="222">
        <f>+'F. Caja Libre Proyecto'!J69</f>
        <v>2653630.5044105998</v>
      </c>
      <c r="K77" s="222">
        <f>+'F. Caja Libre Proyecto'!K69</f>
        <v>2739130.4792627092</v>
      </c>
      <c r="L77" s="222">
        <f>+'F. Caja Libre Proyecto'!L69</f>
        <v>2824618.7415204979</v>
      </c>
      <c r="M77" s="222">
        <f>+'F. Caja Libre Proyecto'!M69</f>
        <v>2912775.092443353</v>
      </c>
      <c r="N77" s="222">
        <f>+'F. Caja Libre Proyecto'!N69</f>
        <v>3000740.9002351421</v>
      </c>
      <c r="O77" s="222">
        <f>+'F. Caja Libre Proyecto'!O69</f>
        <v>3088332.527113006</v>
      </c>
      <c r="P77" s="222">
        <f>+'F. Caja Libre Proyecto'!P69</f>
        <v>3175361.7377270507</v>
      </c>
      <c r="Q77" s="222">
        <f>+'F. Caja Libre Proyecto'!Q69</f>
        <v>3261636.3161410941</v>
      </c>
      <c r="R77" s="222">
        <f>+'F. Caja Libre Proyecto'!R69</f>
        <v>3346960.7221713448</v>
      </c>
      <c r="S77" s="222">
        <f>+'F. Caja Libre Proyecto'!S69</f>
        <v>3434517.2146633472</v>
      </c>
      <c r="T77" s="222">
        <f>+'F. Caja Libre Proyecto'!T69</f>
        <v>3520895.3226121296</v>
      </c>
      <c r="U77" s="222">
        <f>+'F. Caja Libre Proyecto'!U69</f>
        <v>3609445.8399758246</v>
      </c>
      <c r="V77" s="222">
        <f>+'F. Caja Libre Proyecto'!V69</f>
        <v>3700223.402851216</v>
      </c>
      <c r="W77" s="222">
        <f>+'F. Caja Libre Proyecto'!W69</f>
        <v>3793284.0214329236</v>
      </c>
      <c r="X77" s="222">
        <f>+'F. Caja Libre Proyecto'!X69</f>
        <v>3888685.1145719616</v>
      </c>
      <c r="Y77" s="222">
        <f>+'F. Caja Libre Proyecto'!Y69</f>
        <v>3986485.5452034459</v>
      </c>
      <c r="Z77" s="222">
        <f>+'F. Caja Libre Proyecto'!Z69</f>
        <v>4086745.6566653126</v>
      </c>
      <c r="AA77" s="222">
        <f>+'F. Caja Libre Proyecto'!AA69</f>
        <v>4189527.3099304452</v>
      </c>
      <c r="AB77" s="222">
        <f>+'F. Caja Libre Proyecto'!AB69</f>
        <v>4294893.9217751948</v>
      </c>
      <c r="AC77" s="222">
        <f>+'F. Caja Libre Proyecto'!AC69</f>
        <v>4402910.5039078416</v>
      </c>
      <c r="AD77" s="222">
        <f>+'F. Caja Libre Proyecto'!AD69</f>
        <v>4513643.7030811235</v>
      </c>
      <c r="AE77" s="222">
        <f>+'F. Caja Libre Proyecto'!AE69</f>
        <v>4627161.8422136139</v>
      </c>
      <c r="AF77" s="222">
        <f>+'F. Caja Libre Proyecto'!AF69</f>
        <v>4743534.9625452859</v>
      </c>
      <c r="AG77" s="222">
        <f>+'F. Caja Libre Proyecto'!AG69</f>
        <v>4862834.8668532996</v>
      </c>
      <c r="AH77" s="222">
        <f>+'F. Caja Libre Proyecto'!AH69</f>
        <v>4985135.1637546606</v>
      </c>
      <c r="AI77" s="222">
        <f>+'F. Caja Libre Proyecto'!AI69</f>
        <v>5110511.3131230893</v>
      </c>
    </row>
    <row r="78" spans="3:35">
      <c r="C78" s="259" t="s">
        <v>290</v>
      </c>
      <c r="D78" s="8"/>
      <c r="E78" s="258">
        <f>+'F. Financiación'!E94</f>
        <v>8450000</v>
      </c>
      <c r="F78" s="258">
        <f>+'F. Financiación'!F94</f>
        <v>0</v>
      </c>
      <c r="G78" s="258">
        <f>+'F. Financiación'!G94</f>
        <v>0</v>
      </c>
      <c r="H78" s="258">
        <f>+'F. Financiación'!H94</f>
        <v>0</v>
      </c>
      <c r="I78" s="258">
        <f>+'F. Financiación'!I94</f>
        <v>0</v>
      </c>
      <c r="J78" s="258">
        <f>+'F. Financiación'!J94</f>
        <v>0</v>
      </c>
      <c r="K78" s="258">
        <f>+'F. Financiación'!K94</f>
        <v>0</v>
      </c>
      <c r="L78" s="258">
        <f>+'F. Financiación'!L94</f>
        <v>0</v>
      </c>
      <c r="M78" s="258">
        <f>+'F. Financiación'!M94</f>
        <v>0</v>
      </c>
      <c r="N78" s="258">
        <f>+'F. Financiación'!N94</f>
        <v>0</v>
      </c>
      <c r="O78" s="258">
        <f>+'F. Financiación'!O94</f>
        <v>0</v>
      </c>
      <c r="P78" s="258">
        <f>+'F. Financiación'!P94</f>
        <v>0</v>
      </c>
      <c r="Q78" s="258">
        <f>+'F. Financiación'!Q94</f>
        <v>0</v>
      </c>
      <c r="R78" s="258">
        <f>+'F. Financiación'!R94</f>
        <v>0</v>
      </c>
      <c r="S78" s="258">
        <f>+'F. Financiación'!S94</f>
        <v>0</v>
      </c>
      <c r="T78" s="258">
        <f>+'F. Financiación'!T94</f>
        <v>0</v>
      </c>
      <c r="U78" s="258">
        <f>+'F. Financiación'!U94</f>
        <v>0</v>
      </c>
      <c r="V78" s="258">
        <f>+'F. Financiación'!V94</f>
        <v>0</v>
      </c>
      <c r="W78" s="258">
        <f>+'F. Financiación'!W94</f>
        <v>0</v>
      </c>
      <c r="X78" s="258">
        <f>+'F. Financiación'!X94</f>
        <v>0</v>
      </c>
      <c r="Y78" s="258">
        <f>+'F. Financiación'!Y94</f>
        <v>0</v>
      </c>
      <c r="Z78" s="258">
        <f>+'F. Financiación'!Z94</f>
        <v>0</v>
      </c>
      <c r="AA78" s="258">
        <f>+'F. Financiación'!AA94</f>
        <v>0</v>
      </c>
      <c r="AB78" s="258">
        <f>+'F. Financiación'!AB94</f>
        <v>0</v>
      </c>
      <c r="AC78" s="258">
        <f>+'F. Financiación'!AC94</f>
        <v>0</v>
      </c>
      <c r="AD78" s="258">
        <f>+'F. Financiación'!AD94</f>
        <v>0</v>
      </c>
      <c r="AE78" s="258">
        <f>+'F. Financiación'!AE94</f>
        <v>0</v>
      </c>
      <c r="AF78" s="258">
        <f>+'F. Financiación'!AF94</f>
        <v>0</v>
      </c>
      <c r="AG78" s="258">
        <f>+'F. Financiación'!AG94</f>
        <v>0</v>
      </c>
      <c r="AH78" s="258">
        <f>+'F. Financiación'!AH94</f>
        <v>0</v>
      </c>
      <c r="AI78" s="258">
        <f>+'F. Financiación'!AI94</f>
        <v>0</v>
      </c>
    </row>
    <row r="79" spans="3:35">
      <c r="C79" s="214" t="s">
        <v>223</v>
      </c>
      <c r="E79" s="221">
        <f>+'F. Caja Libre Proyecto'!E70</f>
        <v>0</v>
      </c>
      <c r="F79" s="221">
        <f>+'F. Caja Libre Proyecto'!F70</f>
        <v>-184987.12715870357</v>
      </c>
      <c r="G79" s="221">
        <f>+'F. Caja Libre Proyecto'!G70</f>
        <v>-383778.73369449814</v>
      </c>
      <c r="H79" s="221">
        <f>+'F. Caja Libre Proyecto'!H70</f>
        <v>-596557.94457420614</v>
      </c>
      <c r="I79" s="221">
        <f>+'F. Caja Libre Proyecto'!I70</f>
        <v>-822655.79179960839</v>
      </c>
      <c r="J79" s="221">
        <f>+'F. Caja Libre Proyecto'!J70</f>
        <v>-1061452.2017642397</v>
      </c>
      <c r="K79" s="221">
        <f>+'F. Caja Libre Proyecto'!K70</f>
        <v>-1095652.1917050832</v>
      </c>
      <c r="L79" s="221">
        <f>+'F. Caja Libre Proyecto'!L70</f>
        <v>-1129847.4966081989</v>
      </c>
      <c r="M79" s="221">
        <f>+'F. Caja Libre Proyecto'!M70</f>
        <v>-1165110.0369773407</v>
      </c>
      <c r="N79" s="221">
        <f>+'F. Caja Libre Proyecto'!N70</f>
        <v>-1200296.3600940565</v>
      </c>
      <c r="O79" s="221">
        <f>+'F. Caja Libre Proyecto'!O70</f>
        <v>-1235333.010845202</v>
      </c>
      <c r="P79" s="221">
        <f>+'F. Caja Libre Proyecto'!P70</f>
        <v>-1270144.6950908198</v>
      </c>
      <c r="Q79" s="221">
        <f>+'F. Caja Libre Proyecto'!Q70</f>
        <v>-1304654.5264564371</v>
      </c>
      <c r="R79" s="221">
        <f>+'F. Caja Libre Proyecto'!R70</f>
        <v>-1338784.2888685374</v>
      </c>
      <c r="S79" s="221">
        <f>+'F. Caja Libre Proyecto'!S70</f>
        <v>-1373806.8858653381</v>
      </c>
      <c r="T79" s="221">
        <f>+'F. Caja Libre Proyecto'!T70</f>
        <v>-1408358.1290448513</v>
      </c>
      <c r="U79" s="221">
        <f>+'F. Caja Libre Proyecto'!U70</f>
        <v>-1443778.335990329</v>
      </c>
      <c r="V79" s="221">
        <f>+'F. Caja Libre Proyecto'!V70</f>
        <v>-1480089.3611404859</v>
      </c>
      <c r="W79" s="221">
        <f>+'F. Caja Libre Proyecto'!W70</f>
        <v>-1517313.608573169</v>
      </c>
      <c r="X79" s="221">
        <f>+'F. Caja Libre Proyecto'!X70</f>
        <v>-1555474.0458287841</v>
      </c>
      <c r="Y79" s="221">
        <f>+'F. Caja Libre Proyecto'!Y70</f>
        <v>-1594594.2180813781</v>
      </c>
      <c r="Z79" s="221">
        <f>+'F. Caja Libre Proyecto'!Z70</f>
        <v>-1634698.2626661249</v>
      </c>
      <c r="AA79" s="221">
        <f>+'F. Caja Libre Proyecto'!AA70</f>
        <v>-1675810.9239721778</v>
      </c>
      <c r="AB79" s="221">
        <f>+'F. Caja Libre Proyecto'!AB70</f>
        <v>-1717957.568710078</v>
      </c>
      <c r="AC79" s="221">
        <f>+'F. Caja Libre Proyecto'!AC70</f>
        <v>-1761164.2015631364</v>
      </c>
      <c r="AD79" s="221">
        <f>+'F. Caja Libre Proyecto'!AD70</f>
        <v>-1805457.4812324494</v>
      </c>
      <c r="AE79" s="221">
        <f>+'F. Caja Libre Proyecto'!AE70</f>
        <v>-1850864.7368854452</v>
      </c>
      <c r="AF79" s="221">
        <f>+'F. Caja Libre Proyecto'!AF70</f>
        <v>-1897413.9850181141</v>
      </c>
      <c r="AG79" s="221">
        <f>+'F. Caja Libre Proyecto'!AG70</f>
        <v>-1945133.9467413197</v>
      </c>
      <c r="AH79" s="221">
        <f>+'F. Caja Libre Proyecto'!AH70</f>
        <v>-1994054.0655018636</v>
      </c>
      <c r="AI79" s="221">
        <f>+'F. Caja Libre Proyecto'!AI70</f>
        <v>-2044204.5252492353</v>
      </c>
    </row>
    <row r="80" spans="3:35">
      <c r="C80" s="210" t="s">
        <v>198</v>
      </c>
      <c r="D80" s="216"/>
      <c r="E80" s="222">
        <f>+'F. Caja Libre Proyecto'!E71</f>
        <v>0</v>
      </c>
      <c r="F80" s="222">
        <f>+'F. Caja Libre Proyecto'!F71</f>
        <v>-110992.27629522214</v>
      </c>
      <c r="G80" s="222">
        <f>+'F. Caja Libre Proyecto'!G71</f>
        <v>-230267.24021669888</v>
      </c>
      <c r="H80" s="222">
        <f>+'F. Caja Libre Proyecto'!H71</f>
        <v>-357934.76674452366</v>
      </c>
      <c r="I80" s="222">
        <f>+'F. Caja Libre Proyecto'!I71</f>
        <v>-493593.47507976502</v>
      </c>
      <c r="J80" s="222">
        <f>+'F. Caja Libre Proyecto'!J71</f>
        <v>-636871.32105854375</v>
      </c>
      <c r="K80" s="222">
        <f>+'F. Caja Libre Proyecto'!K71</f>
        <v>-657391.31502304995</v>
      </c>
      <c r="L80" s="222">
        <f>+'F. Caja Libre Proyecto'!L71</f>
        <v>-677908.49796491931</v>
      </c>
      <c r="M80" s="222">
        <f>+'F. Caja Libre Proyecto'!M71</f>
        <v>-699066.02218640444</v>
      </c>
      <c r="N80" s="222">
        <f>+'F. Caja Libre Proyecto'!N71</f>
        <v>-720177.81605643383</v>
      </c>
      <c r="O80" s="222">
        <f>+'F. Caja Libre Proyecto'!O71</f>
        <v>-741199.80650712119</v>
      </c>
      <c r="P80" s="222">
        <f>+'F. Caja Libre Proyecto'!P71</f>
        <v>-762086.81705449184</v>
      </c>
      <c r="Q80" s="222">
        <f>+'F. Caja Libre Proyecto'!Q71</f>
        <v>-782792.71587386227</v>
      </c>
      <c r="R80" s="222">
        <f>+'F. Caja Libre Proyecto'!R71</f>
        <v>-803270.57332112244</v>
      </c>
      <c r="S80" s="222">
        <f>+'F. Caja Libre Proyecto'!S71</f>
        <v>-824284.13151920284</v>
      </c>
      <c r="T80" s="222">
        <f>+'F. Caja Libre Proyecto'!T71</f>
        <v>-845014.8774269108</v>
      </c>
      <c r="U80" s="222">
        <f>+'F. Caja Libre Proyecto'!U71</f>
        <v>-866267.00159419735</v>
      </c>
      <c r="V80" s="222">
        <f>+'F. Caja Libre Proyecto'!V71</f>
        <v>-888053.61668429151</v>
      </c>
      <c r="W80" s="222">
        <f>+'F. Caja Libre Proyecto'!W71</f>
        <v>-910388.16514390137</v>
      </c>
      <c r="X80" s="222">
        <f>+'F. Caja Libre Proyecto'!X71</f>
        <v>-933284.4274972704</v>
      </c>
      <c r="Y80" s="222">
        <f>+'F. Caja Libre Proyecto'!Y71</f>
        <v>-956756.53084882686</v>
      </c>
      <c r="Z80" s="222">
        <f>+'F. Caja Libre Proyecto'!Z71</f>
        <v>-980818.95759967482</v>
      </c>
      <c r="AA80" s="222">
        <f>+'F. Caja Libre Proyecto'!AA71</f>
        <v>-1005486.5543833066</v>
      </c>
      <c r="AB80" s="222">
        <f>+'F. Caja Libre Proyecto'!AB71</f>
        <v>-1030774.5412260467</v>
      </c>
      <c r="AC80" s="222">
        <f>+'F. Caja Libre Proyecto'!AC71</f>
        <v>-1056698.5209378819</v>
      </c>
      <c r="AD80" s="222">
        <f>+'F. Caja Libre Proyecto'!AD71</f>
        <v>-1083274.4887394696</v>
      </c>
      <c r="AE80" s="222">
        <f>+'F. Caja Libre Proyecto'!AE71</f>
        <v>-1110518.8421312671</v>
      </c>
      <c r="AF80" s="222">
        <f>+'F. Caja Libre Proyecto'!AF71</f>
        <v>-1138448.3910108684</v>
      </c>
      <c r="AG80" s="222">
        <f>+'F. Caja Libre Proyecto'!AG71</f>
        <v>-1167080.3680447917</v>
      </c>
      <c r="AH80" s="222">
        <f>+'F. Caja Libre Proyecto'!AH71</f>
        <v>-1196432.439301118</v>
      </c>
      <c r="AI80" s="222">
        <f>+'F. Caja Libre Proyecto'!AI71</f>
        <v>-1226522.7151495412</v>
      </c>
    </row>
    <row r="81" spans="3:35">
      <c r="C81" s="210" t="s">
        <v>199</v>
      </c>
      <c r="D81" s="216"/>
      <c r="E81" s="222">
        <f>+'F. Caja Libre Proyecto'!E72</f>
        <v>0</v>
      </c>
      <c r="F81" s="222">
        <f>+'F. Caja Libre Proyecto'!F72</f>
        <v>-27748.069073805535</v>
      </c>
      <c r="G81" s="222">
        <f>+'F. Caja Libre Proyecto'!G72</f>
        <v>-57566.810054174719</v>
      </c>
      <c r="H81" s="222">
        <f>+'F. Caja Libre Proyecto'!H72</f>
        <v>-89483.691686130915</v>
      </c>
      <c r="I81" s="222">
        <f>+'F. Caja Libre Proyecto'!I72</f>
        <v>-123398.36876994125</v>
      </c>
      <c r="J81" s="222">
        <f>+'F. Caja Libre Proyecto'!J72</f>
        <v>-159217.83026463594</v>
      </c>
      <c r="K81" s="222">
        <f>+'F. Caja Libre Proyecto'!K72</f>
        <v>-164347.82875576249</v>
      </c>
      <c r="L81" s="222">
        <f>+'F. Caja Libre Proyecto'!L72</f>
        <v>-169477.12449122983</v>
      </c>
      <c r="M81" s="222">
        <f>+'F. Caja Libre Proyecto'!M72</f>
        <v>-174766.50554660111</v>
      </c>
      <c r="N81" s="222">
        <f>+'F. Caja Libre Proyecto'!N72</f>
        <v>-180044.45401410846</v>
      </c>
      <c r="O81" s="222">
        <f>+'F. Caja Libre Proyecto'!O72</f>
        <v>-185299.9516267803</v>
      </c>
      <c r="P81" s="222">
        <f>+'F. Caja Libre Proyecto'!P72</f>
        <v>-190521.70426362296</v>
      </c>
      <c r="Q81" s="222">
        <f>+'F. Caja Libre Proyecto'!Q72</f>
        <v>-195698.17896846557</v>
      </c>
      <c r="R81" s="222">
        <f>+'F. Caja Libre Proyecto'!R72</f>
        <v>-200817.64333028061</v>
      </c>
      <c r="S81" s="222">
        <f>+'F. Caja Libre Proyecto'!S72</f>
        <v>-206071.03287980071</v>
      </c>
      <c r="T81" s="222">
        <f>+'F. Caja Libre Proyecto'!T72</f>
        <v>-211253.7193567277</v>
      </c>
      <c r="U81" s="222">
        <f>+'F. Caja Libre Proyecto'!U72</f>
        <v>-216566.75039854934</v>
      </c>
      <c r="V81" s="222">
        <f>+'F. Caja Libre Proyecto'!V72</f>
        <v>-222013.40417107288</v>
      </c>
      <c r="W81" s="222">
        <f>+'F. Caja Libre Proyecto'!W72</f>
        <v>-227597.04128597534</v>
      </c>
      <c r="X81" s="222">
        <f>+'F. Caja Libre Proyecto'!X72</f>
        <v>-233321.1068743176</v>
      </c>
      <c r="Y81" s="222">
        <f>+'F. Caja Libre Proyecto'!Y72</f>
        <v>-239189.13271220672</v>
      </c>
      <c r="Z81" s="222">
        <f>+'F. Caja Libre Proyecto'!Z72</f>
        <v>-245204.7393999187</v>
      </c>
      <c r="AA81" s="222">
        <f>+'F. Caja Libre Proyecto'!AA72</f>
        <v>-251371.63859582666</v>
      </c>
      <c r="AB81" s="222">
        <f>+'F. Caja Libre Proyecto'!AB72</f>
        <v>-257693.63530651169</v>
      </c>
      <c r="AC81" s="222">
        <f>+'F. Caja Libre Proyecto'!AC72</f>
        <v>-264174.63023447047</v>
      </c>
      <c r="AD81" s="222">
        <f>+'F. Caja Libre Proyecto'!AD72</f>
        <v>-270818.62218486739</v>
      </c>
      <c r="AE81" s="222">
        <f>+'F. Caja Libre Proyecto'!AE72</f>
        <v>-277629.71053281677</v>
      </c>
      <c r="AF81" s="222">
        <f>+'F. Caja Libre Proyecto'!AF72</f>
        <v>-284612.09775271709</v>
      </c>
      <c r="AG81" s="222">
        <f>+'F. Caja Libre Proyecto'!AG72</f>
        <v>-291770.09201119794</v>
      </c>
      <c r="AH81" s="222">
        <f>+'F. Caja Libre Proyecto'!AH72</f>
        <v>-299108.10982527951</v>
      </c>
      <c r="AI81" s="222">
        <f>+'F. Caja Libre Proyecto'!AI72</f>
        <v>-306630.67878738529</v>
      </c>
    </row>
    <row r="82" spans="3:35">
      <c r="C82" s="257" t="s">
        <v>200</v>
      </c>
      <c r="D82" s="216"/>
      <c r="E82" s="222">
        <f>+'F. Caja Libre Proyecto'!E73</f>
        <v>0</v>
      </c>
      <c r="F82" s="222">
        <f>+'F. Caja Libre Proyecto'!F73</f>
        <v>-46246.781789675893</v>
      </c>
      <c r="G82" s="222">
        <f>+'F. Caja Libre Proyecto'!G73</f>
        <v>-95944.683423624534</v>
      </c>
      <c r="H82" s="222">
        <f>+'F. Caja Libre Proyecto'!H73</f>
        <v>-149139.48614355153</v>
      </c>
      <c r="I82" s="222">
        <f>+'F. Caja Libre Proyecto'!I73</f>
        <v>-205663.9479499021</v>
      </c>
      <c r="J82" s="222">
        <f>+'F. Caja Libre Proyecto'!J73</f>
        <v>-265363.05044105992</v>
      </c>
      <c r="K82" s="222">
        <f>+'F. Caja Libre Proyecto'!K73</f>
        <v>-273913.04792627081</v>
      </c>
      <c r="L82" s="222">
        <f>+'F. Caja Libre Proyecto'!L73</f>
        <v>-282461.87415204971</v>
      </c>
      <c r="M82" s="222">
        <f>+'F. Caja Libre Proyecto'!M73</f>
        <v>-291277.50924433518</v>
      </c>
      <c r="N82" s="222">
        <f>+'F. Caja Libre Proyecto'!N73</f>
        <v>-300074.09002351412</v>
      </c>
      <c r="O82" s="222">
        <f>+'F. Caja Libre Proyecto'!O73</f>
        <v>-308833.25271130051</v>
      </c>
      <c r="P82" s="222">
        <f>+'F. Caja Libre Proyecto'!P73</f>
        <v>-317536.17377270496</v>
      </c>
      <c r="Q82" s="222">
        <f>+'F. Caja Libre Proyecto'!Q73</f>
        <v>-326163.63161410927</v>
      </c>
      <c r="R82" s="222">
        <f>+'F. Caja Libre Proyecto'!R73</f>
        <v>-334696.07221713435</v>
      </c>
      <c r="S82" s="222">
        <f>+'F. Caja Libre Proyecto'!S73</f>
        <v>-343451.72146633454</v>
      </c>
      <c r="T82" s="222">
        <f>+'F. Caja Libre Proyecto'!T73</f>
        <v>-352089.53226121282</v>
      </c>
      <c r="U82" s="222">
        <f>+'F. Caja Libre Proyecto'!U73</f>
        <v>-360944.58399758226</v>
      </c>
      <c r="V82" s="222">
        <f>+'F. Caja Libre Proyecto'!V73</f>
        <v>-370022.34028512146</v>
      </c>
      <c r="W82" s="222">
        <f>+'F. Caja Libre Proyecto'!W73</f>
        <v>-379328.40214329225</v>
      </c>
      <c r="X82" s="222">
        <f>+'F. Caja Libre Proyecto'!X73</f>
        <v>-388868.51145719603</v>
      </c>
      <c r="Y82" s="222">
        <f>+'F. Caja Libre Proyecto'!Y73</f>
        <v>-398648.55452034454</v>
      </c>
      <c r="Z82" s="222">
        <f>+'F. Caja Libre Proyecto'!Z73</f>
        <v>-408674.56566653121</v>
      </c>
      <c r="AA82" s="222">
        <f>+'F. Caja Libre Proyecto'!AA73</f>
        <v>-418952.73099304445</v>
      </c>
      <c r="AB82" s="222">
        <f>+'F. Caja Libre Proyecto'!AB73</f>
        <v>-429489.3921775195</v>
      </c>
      <c r="AC82" s="222">
        <f>+'F. Caja Libre Proyecto'!AC73</f>
        <v>-440291.0503907841</v>
      </c>
      <c r="AD82" s="222">
        <f>+'F. Caja Libre Proyecto'!AD73</f>
        <v>-451364.37030811235</v>
      </c>
      <c r="AE82" s="222">
        <f>+'F. Caja Libre Proyecto'!AE73</f>
        <v>-462716.1842213613</v>
      </c>
      <c r="AF82" s="222">
        <f>+'F. Caja Libre Proyecto'!AF73</f>
        <v>-474353.49625452852</v>
      </c>
      <c r="AG82" s="222">
        <f>+'F. Caja Libre Proyecto'!AG73</f>
        <v>-486283.48668532993</v>
      </c>
      <c r="AH82" s="222">
        <f>+'F. Caja Libre Proyecto'!AH73</f>
        <v>-498513.5163754659</v>
      </c>
      <c r="AI82" s="222">
        <f>+'F. Caja Libre Proyecto'!AI73</f>
        <v>-511051.13131230883</v>
      </c>
    </row>
    <row r="83" spans="3:35">
      <c r="C83" s="181" t="s">
        <v>247</v>
      </c>
      <c r="E83" s="258">
        <f>+'F. Caja Libre Proyecto'!E74</f>
        <v>-13000000</v>
      </c>
      <c r="F83" s="258">
        <f>+'F. Caja Libre Proyecto'!F74</f>
        <v>0</v>
      </c>
      <c r="G83" s="258">
        <f>+'F. Caja Libre Proyecto'!G74</f>
        <v>0</v>
      </c>
      <c r="H83" s="258">
        <f>+'F. Caja Libre Proyecto'!H74</f>
        <v>0</v>
      </c>
      <c r="I83" s="258">
        <f>+'F. Caja Libre Proyecto'!I74</f>
        <v>0</v>
      </c>
      <c r="J83" s="258">
        <f>+'F. Caja Libre Proyecto'!J74</f>
        <v>0</v>
      </c>
      <c r="K83" s="258">
        <f>+'F. Caja Libre Proyecto'!K74</f>
        <v>0</v>
      </c>
      <c r="L83" s="258">
        <f>+'F. Caja Libre Proyecto'!L74</f>
        <v>0</v>
      </c>
      <c r="M83" s="258">
        <f>+'F. Caja Libre Proyecto'!M74</f>
        <v>0</v>
      </c>
      <c r="N83" s="258">
        <f>+'F. Caja Libre Proyecto'!N74</f>
        <v>0</v>
      </c>
      <c r="O83" s="258">
        <f>+'F. Caja Libre Proyecto'!O74</f>
        <v>0</v>
      </c>
      <c r="P83" s="258">
        <f>+'F. Caja Libre Proyecto'!P74</f>
        <v>0</v>
      </c>
      <c r="Q83" s="258">
        <f>+'F. Caja Libre Proyecto'!Q74</f>
        <v>0</v>
      </c>
      <c r="R83" s="258">
        <f>+'F. Caja Libre Proyecto'!R74</f>
        <v>0</v>
      </c>
      <c r="S83" s="258">
        <f>+'F. Caja Libre Proyecto'!S74</f>
        <v>0</v>
      </c>
      <c r="T83" s="258">
        <f>+'F. Caja Libre Proyecto'!T74</f>
        <v>0</v>
      </c>
      <c r="U83" s="258">
        <f>+'F. Caja Libre Proyecto'!U74</f>
        <v>0</v>
      </c>
      <c r="V83" s="258">
        <f>+'F. Caja Libre Proyecto'!V74</f>
        <v>0</v>
      </c>
      <c r="W83" s="258">
        <f>+'F. Caja Libre Proyecto'!W74</f>
        <v>0</v>
      </c>
      <c r="X83" s="258">
        <f>+'F. Caja Libre Proyecto'!X74</f>
        <v>0</v>
      </c>
      <c r="Y83" s="258">
        <f>+'F. Caja Libre Proyecto'!Y74</f>
        <v>0</v>
      </c>
      <c r="Z83" s="258">
        <f>+'F. Caja Libre Proyecto'!Z74</f>
        <v>0</v>
      </c>
      <c r="AA83" s="258">
        <f>+'F. Caja Libre Proyecto'!AA74</f>
        <v>0</v>
      </c>
      <c r="AB83" s="258">
        <f>+'F. Caja Libre Proyecto'!AB74</f>
        <v>0</v>
      </c>
      <c r="AC83" s="258">
        <f>+'F. Caja Libre Proyecto'!AC74</f>
        <v>0</v>
      </c>
      <c r="AD83" s="258">
        <f>+'F. Caja Libre Proyecto'!AD74</f>
        <v>0</v>
      </c>
      <c r="AE83" s="258">
        <f>+'F. Caja Libre Proyecto'!AE74</f>
        <v>0</v>
      </c>
      <c r="AF83" s="258">
        <f>+'F. Caja Libre Proyecto'!AF74</f>
        <v>0</v>
      </c>
      <c r="AG83" s="258">
        <f>+'F. Caja Libre Proyecto'!AG74</f>
        <v>0</v>
      </c>
      <c r="AH83" s="258">
        <f>+'F. Caja Libre Proyecto'!AH74</f>
        <v>0</v>
      </c>
      <c r="AI83" s="258">
        <f>+'F. Caja Libre Proyecto'!AI74</f>
        <v>0</v>
      </c>
    </row>
    <row r="84" spans="3:35">
      <c r="C84" s="210" t="s">
        <v>198</v>
      </c>
      <c r="D84" s="216"/>
      <c r="E84" s="222">
        <f>+'F. Caja Libre Proyecto'!E75</f>
        <v>-5200000</v>
      </c>
      <c r="F84" s="222">
        <f>+'F. Caja Libre Proyecto'!F75</f>
        <v>0</v>
      </c>
      <c r="G84" s="222">
        <f>+'F. Caja Libre Proyecto'!G75</f>
        <v>0</v>
      </c>
      <c r="H84" s="222">
        <f>+'F. Caja Libre Proyecto'!H75</f>
        <v>0</v>
      </c>
      <c r="I84" s="222">
        <f>+'F. Caja Libre Proyecto'!I75</f>
        <v>0</v>
      </c>
      <c r="J84" s="222">
        <f>+'F. Caja Libre Proyecto'!J75</f>
        <v>0</v>
      </c>
      <c r="K84" s="222">
        <f>+'F. Caja Libre Proyecto'!K75</f>
        <v>0</v>
      </c>
      <c r="L84" s="222">
        <f>+'F. Caja Libre Proyecto'!L75</f>
        <v>0</v>
      </c>
      <c r="M84" s="222">
        <f>+'F. Caja Libre Proyecto'!M75</f>
        <v>0</v>
      </c>
      <c r="N84" s="222">
        <f>+'F. Caja Libre Proyecto'!N75</f>
        <v>0</v>
      </c>
      <c r="O84" s="222">
        <f>+'F. Caja Libre Proyecto'!O75</f>
        <v>0</v>
      </c>
      <c r="P84" s="222">
        <f>+'F. Caja Libre Proyecto'!P75</f>
        <v>0</v>
      </c>
      <c r="Q84" s="222">
        <f>+'F. Caja Libre Proyecto'!Q75</f>
        <v>0</v>
      </c>
      <c r="R84" s="222">
        <f>+'F. Caja Libre Proyecto'!R75</f>
        <v>0</v>
      </c>
      <c r="S84" s="222">
        <f>+'F. Caja Libre Proyecto'!S75</f>
        <v>0</v>
      </c>
      <c r="T84" s="222">
        <f>+'F. Caja Libre Proyecto'!T75</f>
        <v>0</v>
      </c>
      <c r="U84" s="222">
        <f>+'F. Caja Libre Proyecto'!U75</f>
        <v>0</v>
      </c>
      <c r="V84" s="222">
        <f>+'F. Caja Libre Proyecto'!V75</f>
        <v>0</v>
      </c>
      <c r="W84" s="222">
        <f>+'F. Caja Libre Proyecto'!W75</f>
        <v>0</v>
      </c>
      <c r="X84" s="222">
        <f>+'F. Caja Libre Proyecto'!X75</f>
        <v>0</v>
      </c>
      <c r="Y84" s="222">
        <f>+'F. Caja Libre Proyecto'!Y75</f>
        <v>0</v>
      </c>
      <c r="Z84" s="222">
        <f>+'F. Caja Libre Proyecto'!Z75</f>
        <v>0</v>
      </c>
      <c r="AA84" s="222">
        <f>+'F. Caja Libre Proyecto'!AA75</f>
        <v>0</v>
      </c>
      <c r="AB84" s="222">
        <f>+'F. Caja Libre Proyecto'!AB75</f>
        <v>0</v>
      </c>
      <c r="AC84" s="222">
        <f>+'F. Caja Libre Proyecto'!AC75</f>
        <v>0</v>
      </c>
      <c r="AD84" s="222">
        <f>+'F. Caja Libre Proyecto'!AD75</f>
        <v>0</v>
      </c>
      <c r="AE84" s="222">
        <f>+'F. Caja Libre Proyecto'!AE75</f>
        <v>0</v>
      </c>
      <c r="AF84" s="222">
        <f>+'F. Caja Libre Proyecto'!AF75</f>
        <v>0</v>
      </c>
      <c r="AG84" s="222">
        <f>+'F. Caja Libre Proyecto'!AG75</f>
        <v>0</v>
      </c>
      <c r="AH84" s="222">
        <f>+'F. Caja Libre Proyecto'!AH75</f>
        <v>0</v>
      </c>
      <c r="AI84" s="222">
        <f>+'F. Caja Libre Proyecto'!AI75</f>
        <v>0</v>
      </c>
    </row>
    <row r="85" spans="3:35">
      <c r="C85" s="210" t="s">
        <v>199</v>
      </c>
      <c r="D85" s="216"/>
      <c r="E85" s="222">
        <f>+'F. Caja Libre Proyecto'!E76</f>
        <v>-1950000</v>
      </c>
      <c r="F85" s="222">
        <f>+'F. Caja Libre Proyecto'!F76</f>
        <v>0</v>
      </c>
      <c r="G85" s="222">
        <f>+'F. Caja Libre Proyecto'!G76</f>
        <v>0</v>
      </c>
      <c r="H85" s="222">
        <f>+'F. Caja Libre Proyecto'!H76</f>
        <v>0</v>
      </c>
      <c r="I85" s="222">
        <f>+'F. Caja Libre Proyecto'!I76</f>
        <v>0</v>
      </c>
      <c r="J85" s="222">
        <f>+'F. Caja Libre Proyecto'!J76</f>
        <v>0</v>
      </c>
      <c r="K85" s="222">
        <f>+'F. Caja Libre Proyecto'!K76</f>
        <v>0</v>
      </c>
      <c r="L85" s="222">
        <f>+'F. Caja Libre Proyecto'!L76</f>
        <v>0</v>
      </c>
      <c r="M85" s="222">
        <f>+'F. Caja Libre Proyecto'!M76</f>
        <v>0</v>
      </c>
      <c r="N85" s="222">
        <f>+'F. Caja Libre Proyecto'!N76</f>
        <v>0</v>
      </c>
      <c r="O85" s="222">
        <f>+'F. Caja Libre Proyecto'!O76</f>
        <v>0</v>
      </c>
      <c r="P85" s="222">
        <f>+'F. Caja Libre Proyecto'!P76</f>
        <v>0</v>
      </c>
      <c r="Q85" s="222">
        <f>+'F. Caja Libre Proyecto'!Q76</f>
        <v>0</v>
      </c>
      <c r="R85" s="222">
        <f>+'F. Caja Libre Proyecto'!R76</f>
        <v>0</v>
      </c>
      <c r="S85" s="222">
        <f>+'F. Caja Libre Proyecto'!S76</f>
        <v>0</v>
      </c>
      <c r="T85" s="222">
        <f>+'F. Caja Libre Proyecto'!T76</f>
        <v>0</v>
      </c>
      <c r="U85" s="222">
        <f>+'F. Caja Libre Proyecto'!U76</f>
        <v>0</v>
      </c>
      <c r="V85" s="222">
        <f>+'F. Caja Libre Proyecto'!V76</f>
        <v>0</v>
      </c>
      <c r="W85" s="222">
        <f>+'F. Caja Libre Proyecto'!W76</f>
        <v>0</v>
      </c>
      <c r="X85" s="222">
        <f>+'F. Caja Libre Proyecto'!X76</f>
        <v>0</v>
      </c>
      <c r="Y85" s="222">
        <f>+'F. Caja Libre Proyecto'!Y76</f>
        <v>0</v>
      </c>
      <c r="Z85" s="222">
        <f>+'F. Caja Libre Proyecto'!Z76</f>
        <v>0</v>
      </c>
      <c r="AA85" s="222">
        <f>+'F. Caja Libre Proyecto'!AA76</f>
        <v>0</v>
      </c>
      <c r="AB85" s="222">
        <f>+'F. Caja Libre Proyecto'!AB76</f>
        <v>0</v>
      </c>
      <c r="AC85" s="222">
        <f>+'F. Caja Libre Proyecto'!AC76</f>
        <v>0</v>
      </c>
      <c r="AD85" s="222">
        <f>+'F. Caja Libre Proyecto'!AD76</f>
        <v>0</v>
      </c>
      <c r="AE85" s="222">
        <f>+'F. Caja Libre Proyecto'!AE76</f>
        <v>0</v>
      </c>
      <c r="AF85" s="222">
        <f>+'F. Caja Libre Proyecto'!AF76</f>
        <v>0</v>
      </c>
      <c r="AG85" s="222">
        <f>+'F. Caja Libre Proyecto'!AG76</f>
        <v>0</v>
      </c>
      <c r="AH85" s="222">
        <f>+'F. Caja Libre Proyecto'!AH76</f>
        <v>0</v>
      </c>
      <c r="AI85" s="222">
        <f>+'F. Caja Libre Proyecto'!AI76</f>
        <v>0</v>
      </c>
    </row>
    <row r="86" spans="3:35">
      <c r="C86" s="257" t="s">
        <v>200</v>
      </c>
      <c r="D86" s="216"/>
      <c r="E86" s="222">
        <f>+'F. Caja Libre Proyecto'!E77</f>
        <v>-5850000</v>
      </c>
      <c r="F86" s="222">
        <f>+'F. Caja Libre Proyecto'!F77</f>
        <v>0</v>
      </c>
      <c r="G86" s="222">
        <f>+'F. Caja Libre Proyecto'!G77</f>
        <v>0</v>
      </c>
      <c r="H86" s="222">
        <f>+'F. Caja Libre Proyecto'!H77</f>
        <v>0</v>
      </c>
      <c r="I86" s="222">
        <f>+'F. Caja Libre Proyecto'!I77</f>
        <v>0</v>
      </c>
      <c r="J86" s="222">
        <f>+'F. Caja Libre Proyecto'!J77</f>
        <v>0</v>
      </c>
      <c r="K86" s="222">
        <f>+'F. Caja Libre Proyecto'!K77</f>
        <v>0</v>
      </c>
      <c r="L86" s="222">
        <f>+'F. Caja Libre Proyecto'!L77</f>
        <v>0</v>
      </c>
      <c r="M86" s="222">
        <f>+'F. Caja Libre Proyecto'!M77</f>
        <v>0</v>
      </c>
      <c r="N86" s="222">
        <f>+'F. Caja Libre Proyecto'!N77</f>
        <v>0</v>
      </c>
      <c r="O86" s="222">
        <f>+'F. Caja Libre Proyecto'!O77</f>
        <v>0</v>
      </c>
      <c r="P86" s="222">
        <f>+'F. Caja Libre Proyecto'!P77</f>
        <v>0</v>
      </c>
      <c r="Q86" s="222">
        <f>+'F. Caja Libre Proyecto'!Q77</f>
        <v>0</v>
      </c>
      <c r="R86" s="222">
        <f>+'F. Caja Libre Proyecto'!R77</f>
        <v>0</v>
      </c>
      <c r="S86" s="222">
        <f>+'F. Caja Libre Proyecto'!S77</f>
        <v>0</v>
      </c>
      <c r="T86" s="222">
        <f>+'F. Caja Libre Proyecto'!T77</f>
        <v>0</v>
      </c>
      <c r="U86" s="222">
        <f>+'F. Caja Libre Proyecto'!U77</f>
        <v>0</v>
      </c>
      <c r="V86" s="222">
        <f>+'F. Caja Libre Proyecto'!V77</f>
        <v>0</v>
      </c>
      <c r="W86" s="222">
        <f>+'F. Caja Libre Proyecto'!W77</f>
        <v>0</v>
      </c>
      <c r="X86" s="222">
        <f>+'F. Caja Libre Proyecto'!X77</f>
        <v>0</v>
      </c>
      <c r="Y86" s="222">
        <f>+'F. Caja Libre Proyecto'!Y77</f>
        <v>0</v>
      </c>
      <c r="Z86" s="222">
        <f>+'F. Caja Libre Proyecto'!Z77</f>
        <v>0</v>
      </c>
      <c r="AA86" s="222">
        <f>+'F. Caja Libre Proyecto'!AA77</f>
        <v>0</v>
      </c>
      <c r="AB86" s="222">
        <f>+'F. Caja Libre Proyecto'!AB77</f>
        <v>0</v>
      </c>
      <c r="AC86" s="222">
        <f>+'F. Caja Libre Proyecto'!AC77</f>
        <v>0</v>
      </c>
      <c r="AD86" s="222">
        <f>+'F. Caja Libre Proyecto'!AD77</f>
        <v>0</v>
      </c>
      <c r="AE86" s="222">
        <f>+'F. Caja Libre Proyecto'!AE77</f>
        <v>0</v>
      </c>
      <c r="AF86" s="222">
        <f>+'F. Caja Libre Proyecto'!AF77</f>
        <v>0</v>
      </c>
      <c r="AG86" s="222">
        <f>+'F. Caja Libre Proyecto'!AG77</f>
        <v>0</v>
      </c>
      <c r="AH86" s="222">
        <f>+'F. Caja Libre Proyecto'!AH77</f>
        <v>0</v>
      </c>
      <c r="AI86" s="222">
        <f>+'F. Caja Libre Proyecto'!AI77</f>
        <v>0</v>
      </c>
    </row>
    <row r="87" spans="3:35">
      <c r="C87" s="181" t="s">
        <v>248</v>
      </c>
      <c r="D87" s="216"/>
      <c r="E87" s="258">
        <f>+'F. Caja Libre Proyecto'!E78</f>
        <v>0</v>
      </c>
      <c r="F87" s="258">
        <f>+'F. Caja Libre Proyecto'!F78</f>
        <v>-41622.103610708298</v>
      </c>
      <c r="G87" s="258">
        <f>+'F. Caja Libre Proyecto'!G78</f>
        <v>-86350.215081262111</v>
      </c>
      <c r="H87" s="258">
        <f>+'F. Caja Libre Proyecto'!H78</f>
        <v>-134225.53752919642</v>
      </c>
      <c r="I87" s="258">
        <f>+'F. Caja Libre Proyecto'!I78</f>
        <v>-185097.55315491193</v>
      </c>
      <c r="J87" s="258">
        <f>+'F. Caja Libre Proyecto'!J78</f>
        <v>-238826.74539695401</v>
      </c>
      <c r="K87" s="258">
        <f>+'F. Caja Libre Proyecto'!K78</f>
        <v>-246521.74313364387</v>
      </c>
      <c r="L87" s="258">
        <f>+'F. Caja Libre Proyecto'!L78</f>
        <v>-254215.68673684486</v>
      </c>
      <c r="M87" s="258">
        <f>+'F. Caja Libre Proyecto'!M78</f>
        <v>-262149.75831990183</v>
      </c>
      <c r="N87" s="258">
        <f>+'F. Caja Libre Proyecto'!N78</f>
        <v>-270066.68102116283</v>
      </c>
      <c r="O87" s="258">
        <f>+'F. Caja Libre Proyecto'!O78</f>
        <v>-277949.92744017061</v>
      </c>
      <c r="P87" s="258">
        <f>+'F. Caja Libre Proyecto'!P78</f>
        <v>-285782.5563954346</v>
      </c>
      <c r="Q87" s="258">
        <f>+'F. Caja Libre Proyecto'!Q78</f>
        <v>-293547.26845269854</v>
      </c>
      <c r="R87" s="258">
        <f>+'F. Caja Libre Proyecto'!R78</f>
        <v>-301226.46499542112</v>
      </c>
      <c r="S87" s="258">
        <f>+'F. Caja Libre Proyecto'!S78</f>
        <v>-309106.54931970133</v>
      </c>
      <c r="T87" s="258">
        <f>+'F. Caja Libre Proyecto'!T78</f>
        <v>-316880.57903509174</v>
      </c>
      <c r="U87" s="258">
        <f>+'F. Caja Libre Proyecto'!U78</f>
        <v>-324850.12559782428</v>
      </c>
      <c r="V87" s="258">
        <f>+'F. Caja Libre Proyecto'!V78</f>
        <v>-333020.10625660949</v>
      </c>
      <c r="W87" s="258">
        <f>+'F. Caja Libre Proyecto'!W78</f>
        <v>-341395.56192896317</v>
      </c>
      <c r="X87" s="258">
        <f>+'F. Caja Libre Proyecto'!X78</f>
        <v>-349981.66031147662</v>
      </c>
      <c r="Y87" s="258">
        <f>+'F. Caja Libre Proyecto'!Y78</f>
        <v>-358783.6990683102</v>
      </c>
      <c r="Z87" s="258">
        <f>+'F. Caja Libre Proyecto'!Z78</f>
        <v>-367807.10909987817</v>
      </c>
      <c r="AA87" s="258">
        <f>+'F. Caja Libre Proyecto'!AA78</f>
        <v>-377057.45789374009</v>
      </c>
      <c r="AB87" s="258">
        <f>+'F. Caja Libre Proyecto'!AB78</f>
        <v>-386540.45295976748</v>
      </c>
      <c r="AC87" s="258">
        <f>+'F. Caja Libre Proyecto'!AC78</f>
        <v>-396261.94535170571</v>
      </c>
      <c r="AD87" s="258">
        <f>+'F. Caja Libre Proyecto'!AD78</f>
        <v>-406227.93327730108</v>
      </c>
      <c r="AE87" s="258">
        <f>+'F. Caja Libre Proyecto'!AE78</f>
        <v>-416444.5657992253</v>
      </c>
      <c r="AF87" s="258">
        <f>+'F. Caja Libre Proyecto'!AF78</f>
        <v>-426918.14662907575</v>
      </c>
      <c r="AG87" s="258">
        <f>+'F. Caja Libre Proyecto'!AG78</f>
        <v>-437655.13801679696</v>
      </c>
      <c r="AH87" s="258">
        <f>+'F. Caja Libre Proyecto'!AH78</f>
        <v>-448662.16473791952</v>
      </c>
      <c r="AI87" s="258">
        <f>+'F. Caja Libre Proyecto'!AI78</f>
        <v>-459946.01818107808</v>
      </c>
    </row>
    <row r="88" spans="3:35">
      <c r="C88" s="181" t="s">
        <v>291</v>
      </c>
      <c r="D88" s="216"/>
      <c r="E88" s="258">
        <f>+'F. Financiación'!E111</f>
        <v>0</v>
      </c>
      <c r="F88" s="258">
        <f>+'F. Financiación'!F111</f>
        <v>0</v>
      </c>
      <c r="G88" s="258">
        <f>+'F. Financiación'!G111</f>
        <v>0</v>
      </c>
      <c r="H88" s="258">
        <f>+'F. Financiación'!H111</f>
        <v>0</v>
      </c>
      <c r="I88" s="258">
        <f>+'F. Financiación'!I111</f>
        <v>0</v>
      </c>
      <c r="J88" s="258">
        <f>+'F. Financiación'!J111</f>
        <v>-360685.01075426623</v>
      </c>
      <c r="K88" s="258">
        <f>+'F. Financiación'!K111</f>
        <v>-372226.93109840277</v>
      </c>
      <c r="L88" s="258">
        <f>+'F. Financiación'!L111</f>
        <v>-384138.19289355166</v>
      </c>
      <c r="M88" s="258">
        <f>+'F. Financiación'!M111</f>
        <v>-396430.61506614531</v>
      </c>
      <c r="N88" s="258">
        <f>+'F. Financiación'!N111</f>
        <v>-409116.39474826201</v>
      </c>
      <c r="O88" s="258">
        <f>+'F. Financiación'!O111</f>
        <v>-422208.11938020639</v>
      </c>
      <c r="P88" s="258">
        <f>+'F. Financiación'!P111</f>
        <v>-435718.77920037298</v>
      </c>
      <c r="Q88" s="258">
        <f>+'F. Financiación'!Q111</f>
        <v>-449661.78013478493</v>
      </c>
      <c r="R88" s="258">
        <f>+'F. Financiación'!R111</f>
        <v>-464050.95709909807</v>
      </c>
      <c r="S88" s="258">
        <f>+'F. Financiación'!S111</f>
        <v>-478900.58772626921</v>
      </c>
      <c r="T88" s="258">
        <f>+'F. Financiación'!T111</f>
        <v>-494225.40653350984</v>
      </c>
      <c r="U88" s="258">
        <f>+'F. Financiación'!U111</f>
        <v>-510040.61954258208</v>
      </c>
      <c r="V88" s="258">
        <f>+'F. Financiación'!V111</f>
        <v>-526361.91936794471</v>
      </c>
      <c r="W88" s="258">
        <f>+'F. Financiación'!W111</f>
        <v>-543205.50078771892</v>
      </c>
      <c r="X88" s="258">
        <f>+'F. Financiación'!X111</f>
        <v>-560588.07681292598</v>
      </c>
      <c r="Y88" s="258">
        <f>+'F. Financiación'!Y111</f>
        <v>-578526.89527093957</v>
      </c>
      <c r="Z88" s="258">
        <f>+'F. Financiación'!Z111</f>
        <v>-597039.75591960968</v>
      </c>
      <c r="AA88" s="258">
        <f>+'F. Financiación'!AA111</f>
        <v>-616145.0281090372</v>
      </c>
      <c r="AB88" s="258">
        <f>+'F. Financiación'!AB111</f>
        <v>-635861.66900852637</v>
      </c>
      <c r="AC88" s="258">
        <f>+'F. Financiación'!AC111</f>
        <v>-656209.24241679918</v>
      </c>
      <c r="AD88" s="258">
        <f>+'F. Financiación'!AD111</f>
        <v>0</v>
      </c>
      <c r="AE88" s="258">
        <f>+'F. Financiación'!AE111</f>
        <v>0</v>
      </c>
      <c r="AF88" s="258">
        <f>+'F. Financiación'!AF111</f>
        <v>0</v>
      </c>
      <c r="AG88" s="258">
        <f>+'F. Financiación'!AG111</f>
        <v>0</v>
      </c>
      <c r="AH88" s="258">
        <f>+'F. Financiación'!AH111</f>
        <v>0</v>
      </c>
      <c r="AI88" s="258">
        <f>+'F. Financiación'!AI111</f>
        <v>0</v>
      </c>
    </row>
    <row r="89" spans="3:35">
      <c r="C89" s="259" t="s">
        <v>292</v>
      </c>
      <c r="D89" s="219"/>
      <c r="E89" s="260">
        <f>+'F. Financiación'!E112</f>
        <v>0</v>
      </c>
      <c r="F89" s="260">
        <f>+'F. Financiación'!F112</f>
        <v>0</v>
      </c>
      <c r="G89" s="260">
        <f>+'F. Financiación'!G112</f>
        <v>0</v>
      </c>
      <c r="H89" s="260">
        <f>+'F. Financiación'!H112</f>
        <v>0</v>
      </c>
      <c r="I89" s="260">
        <f>+'F. Financiación'!I112</f>
        <v>0</v>
      </c>
      <c r="J89" s="260">
        <f>+'F. Financiación'!J112</f>
        <v>-316522.92741987045</v>
      </c>
      <c r="K89" s="260">
        <f>+'F. Financiación'!K112</f>
        <v>-304981.00707573391</v>
      </c>
      <c r="L89" s="260">
        <f>+'F. Financiación'!L112</f>
        <v>-293069.74528058502</v>
      </c>
      <c r="M89" s="260">
        <f>+'F. Financiación'!M112</f>
        <v>-280777.32310799137</v>
      </c>
      <c r="N89" s="260">
        <f>+'F. Financiación'!N112</f>
        <v>-268091.54342587467</v>
      </c>
      <c r="O89" s="260">
        <f>+'F. Financiación'!O112</f>
        <v>-254999.81879393029</v>
      </c>
      <c r="P89" s="260">
        <f>+'F. Financiación'!P112</f>
        <v>-241489.15897376367</v>
      </c>
      <c r="Q89" s="260">
        <f>+'F. Financiación'!Q112</f>
        <v>-227546.15803935175</v>
      </c>
      <c r="R89" s="260">
        <f>+'F. Financiación'!R112</f>
        <v>-213156.98107503861</v>
      </c>
      <c r="S89" s="260">
        <f>+'F. Financiación'!S112</f>
        <v>-198307.35044786747</v>
      </c>
      <c r="T89" s="260">
        <f>+'F. Financiación'!T112</f>
        <v>-182982.53164062687</v>
      </c>
      <c r="U89" s="260">
        <f>+'F. Financiación'!U112</f>
        <v>-167167.31863155458</v>
      </c>
      <c r="V89" s="260">
        <f>+'F. Financiación'!V112</f>
        <v>-150846.01880619195</v>
      </c>
      <c r="W89" s="260">
        <f>+'F. Financiación'!W112</f>
        <v>-134002.43738641773</v>
      </c>
      <c r="X89" s="260">
        <f>+'F. Financiación'!X112</f>
        <v>-116619.8613612107</v>
      </c>
      <c r="Y89" s="260">
        <f>+'F. Financiación'!Y112</f>
        <v>-98681.042903197085</v>
      </c>
      <c r="Z89" s="260">
        <f>+'F. Financiación'!Z112</f>
        <v>-80168.182254527026</v>
      </c>
      <c r="AA89" s="260">
        <f>+'F. Financiación'!AA112</f>
        <v>-61062.91006509951</v>
      </c>
      <c r="AB89" s="260">
        <f>+'F. Financiación'!AB112</f>
        <v>-41346.269165610312</v>
      </c>
      <c r="AC89" s="260">
        <f>+'F. Financiación'!AC112</f>
        <v>-20998.695757337471</v>
      </c>
      <c r="AD89" s="260">
        <f>+'F. Financiación'!AD112</f>
        <v>0</v>
      </c>
      <c r="AE89" s="260">
        <f>+'F. Financiación'!AE112</f>
        <v>0</v>
      </c>
      <c r="AF89" s="260">
        <f>+'F. Financiación'!AF112</f>
        <v>0</v>
      </c>
      <c r="AG89" s="260">
        <f>+'F. Financiación'!AG112</f>
        <v>0</v>
      </c>
      <c r="AH89" s="260">
        <f>+'F. Financiación'!AH112</f>
        <v>0</v>
      </c>
      <c r="AI89" s="260">
        <f>+'F. Financiación'!AI112</f>
        <v>0</v>
      </c>
    </row>
    <row r="90" spans="3:35">
      <c r="C90" s="261" t="s">
        <v>293</v>
      </c>
      <c r="E90" s="262">
        <f>+E76++E78+E79+E83+E87+E88+E89</f>
        <v>-4550000</v>
      </c>
      <c r="F90" s="262">
        <f t="shared" ref="F90:AI90" si="38">+F76++F78+F79+F83+F87+F88+F89</f>
        <v>235858.58712734704</v>
      </c>
      <c r="G90" s="262">
        <f t="shared" si="38"/>
        <v>489317.8854604853</v>
      </c>
      <c r="H90" s="262">
        <f t="shared" si="38"/>
        <v>760611.37933211308</v>
      </c>
      <c r="I90" s="262">
        <f t="shared" si="38"/>
        <v>1048886.1345445011</v>
      </c>
      <c r="J90" s="262">
        <f t="shared" si="38"/>
        <v>676143.61907526944</v>
      </c>
      <c r="K90" s="262">
        <f t="shared" si="38"/>
        <v>719748.60624984535</v>
      </c>
      <c r="L90" s="262">
        <f t="shared" si="38"/>
        <v>763347.62000131747</v>
      </c>
      <c r="M90" s="262">
        <f t="shared" si="38"/>
        <v>808307.35897197388</v>
      </c>
      <c r="N90" s="262">
        <f t="shared" si="38"/>
        <v>853169.92094578606</v>
      </c>
      <c r="O90" s="262">
        <f t="shared" si="38"/>
        <v>897841.65065349662</v>
      </c>
      <c r="P90" s="262">
        <f t="shared" si="38"/>
        <v>942226.5480666596</v>
      </c>
      <c r="Q90" s="262">
        <f t="shared" si="38"/>
        <v>986226.58305782173</v>
      </c>
      <c r="R90" s="262">
        <f t="shared" si="38"/>
        <v>1029742.0301332495</v>
      </c>
      <c r="S90" s="262">
        <f t="shared" si="38"/>
        <v>1074395.8413041711</v>
      </c>
      <c r="T90" s="262">
        <f t="shared" si="38"/>
        <v>1118448.6763580497</v>
      </c>
      <c r="U90" s="262">
        <f t="shared" si="38"/>
        <v>1163609.4402135345</v>
      </c>
      <c r="V90" s="262">
        <f t="shared" si="38"/>
        <v>1209905.9972799842</v>
      </c>
      <c r="W90" s="262">
        <f t="shared" si="38"/>
        <v>1257366.9127566547</v>
      </c>
      <c r="X90" s="262">
        <f t="shared" si="38"/>
        <v>1306021.4702575644</v>
      </c>
      <c r="Y90" s="262">
        <f t="shared" si="38"/>
        <v>1355899.6898796214</v>
      </c>
      <c r="Z90" s="262">
        <f t="shared" si="38"/>
        <v>1407032.3467251728</v>
      </c>
      <c r="AA90" s="262">
        <f t="shared" si="38"/>
        <v>1459450.9898903905</v>
      </c>
      <c r="AB90" s="262">
        <f t="shared" si="38"/>
        <v>1513187.9619312123</v>
      </c>
      <c r="AC90" s="262">
        <f t="shared" si="38"/>
        <v>1568276.4188188626</v>
      </c>
      <c r="AD90" s="262">
        <f t="shared" si="38"/>
        <v>2301958.2885713731</v>
      </c>
      <c r="AE90" s="262">
        <f t="shared" si="38"/>
        <v>2359852.5395289436</v>
      </c>
      <c r="AF90" s="262">
        <f t="shared" si="38"/>
        <v>2419202.8308980959</v>
      </c>
      <c r="AG90" s="262">
        <f t="shared" si="38"/>
        <v>2480045.7820951827</v>
      </c>
      <c r="AH90" s="262">
        <f t="shared" si="38"/>
        <v>2542418.9335148777</v>
      </c>
      <c r="AI90" s="262">
        <f t="shared" si="38"/>
        <v>2606360.7696927758</v>
      </c>
    </row>
    <row r="92" spans="3:35">
      <c r="C92" s="263" t="s">
        <v>245</v>
      </c>
      <c r="D92" s="263"/>
      <c r="E92" s="264">
        <f>+E90</f>
        <v>-4550000</v>
      </c>
      <c r="F92" s="264">
        <f>+E92+F90</f>
        <v>-4314141.4128726525</v>
      </c>
      <c r="G92" s="264">
        <f>+F92+G90</f>
        <v>-3824823.5274121673</v>
      </c>
      <c r="H92" s="264">
        <f t="shared" ref="H92:AI92" si="39">+G92+H90</f>
        <v>-3064212.1480800542</v>
      </c>
      <c r="I92" s="264">
        <f t="shared" si="39"/>
        <v>-2015326.0135355531</v>
      </c>
      <c r="J92" s="264">
        <f t="shared" si="39"/>
        <v>-1339182.3944602837</v>
      </c>
      <c r="K92" s="264">
        <f t="shared" si="39"/>
        <v>-619433.78821043833</v>
      </c>
      <c r="L92" s="264">
        <f t="shared" si="39"/>
        <v>143913.83179087914</v>
      </c>
      <c r="M92" s="264">
        <f t="shared" si="39"/>
        <v>952221.19076285302</v>
      </c>
      <c r="N92" s="264">
        <f t="shared" si="39"/>
        <v>1805391.1117086392</v>
      </c>
      <c r="O92" s="264">
        <f t="shared" si="39"/>
        <v>2703232.7623621356</v>
      </c>
      <c r="P92" s="264">
        <f t="shared" si="39"/>
        <v>3645459.3104287954</v>
      </c>
      <c r="Q92" s="264">
        <f t="shared" si="39"/>
        <v>4631685.8934866171</v>
      </c>
      <c r="R92" s="264">
        <f t="shared" si="39"/>
        <v>5661427.9236198664</v>
      </c>
      <c r="S92" s="264">
        <f t="shared" si="39"/>
        <v>6735823.7649240373</v>
      </c>
      <c r="T92" s="264">
        <f t="shared" si="39"/>
        <v>7854272.441282087</v>
      </c>
      <c r="U92" s="264">
        <f t="shared" si="39"/>
        <v>9017881.8814956211</v>
      </c>
      <c r="V92" s="264">
        <f t="shared" si="39"/>
        <v>10227787.878775606</v>
      </c>
      <c r="W92" s="264">
        <f t="shared" si="39"/>
        <v>11485154.791532261</v>
      </c>
      <c r="X92" s="264">
        <f t="shared" si="39"/>
        <v>12791176.261789825</v>
      </c>
      <c r="Y92" s="264">
        <f t="shared" si="39"/>
        <v>14147075.951669447</v>
      </c>
      <c r="Z92" s="264">
        <f t="shared" si="39"/>
        <v>15554108.29839462</v>
      </c>
      <c r="AA92" s="264">
        <f t="shared" si="39"/>
        <v>17013559.28828501</v>
      </c>
      <c r="AB92" s="264">
        <f t="shared" si="39"/>
        <v>18526747.250216223</v>
      </c>
      <c r="AC92" s="264">
        <f t="shared" si="39"/>
        <v>20095023.669035085</v>
      </c>
      <c r="AD92" s="264">
        <f t="shared" si="39"/>
        <v>22396981.957606457</v>
      </c>
      <c r="AE92" s="264">
        <f t="shared" si="39"/>
        <v>24756834.497135401</v>
      </c>
      <c r="AF92" s="264">
        <f t="shared" si="39"/>
        <v>27176037.328033496</v>
      </c>
      <c r="AG92" s="264">
        <f t="shared" si="39"/>
        <v>29656083.110128678</v>
      </c>
      <c r="AH92" s="264">
        <f t="shared" si="39"/>
        <v>32198502.043643557</v>
      </c>
      <c r="AI92" s="264">
        <f t="shared" si="39"/>
        <v>34804862.813336335</v>
      </c>
    </row>
    <row r="93" spans="3:35">
      <c r="E93" s="265" t="str">
        <f>+IF(E92&gt;0,"+","-")</f>
        <v>-</v>
      </c>
      <c r="F93" s="265" t="str">
        <f t="shared" ref="F93:AI93" si="40">+IF(F92&gt;0,"+","-")</f>
        <v>-</v>
      </c>
      <c r="G93" s="265" t="str">
        <f t="shared" si="40"/>
        <v>-</v>
      </c>
      <c r="H93" s="265" t="str">
        <f t="shared" si="40"/>
        <v>-</v>
      </c>
      <c r="I93" s="265" t="str">
        <f t="shared" si="40"/>
        <v>-</v>
      </c>
      <c r="J93" s="265" t="str">
        <f t="shared" si="40"/>
        <v>-</v>
      </c>
      <c r="K93" s="265" t="str">
        <f t="shared" si="40"/>
        <v>-</v>
      </c>
      <c r="L93" s="265" t="str">
        <f t="shared" si="40"/>
        <v>+</v>
      </c>
      <c r="M93" s="265" t="str">
        <f t="shared" si="40"/>
        <v>+</v>
      </c>
      <c r="N93" s="265" t="str">
        <f t="shared" si="40"/>
        <v>+</v>
      </c>
      <c r="O93" s="265" t="str">
        <f t="shared" si="40"/>
        <v>+</v>
      </c>
      <c r="P93" s="265" t="str">
        <f t="shared" si="40"/>
        <v>+</v>
      </c>
      <c r="Q93" s="265" t="str">
        <f t="shared" si="40"/>
        <v>+</v>
      </c>
      <c r="R93" s="265" t="str">
        <f t="shared" si="40"/>
        <v>+</v>
      </c>
      <c r="S93" s="265" t="str">
        <f t="shared" si="40"/>
        <v>+</v>
      </c>
      <c r="T93" s="265" t="str">
        <f t="shared" si="40"/>
        <v>+</v>
      </c>
      <c r="U93" s="265" t="str">
        <f t="shared" si="40"/>
        <v>+</v>
      </c>
      <c r="V93" s="265" t="str">
        <f t="shared" si="40"/>
        <v>+</v>
      </c>
      <c r="W93" s="265" t="str">
        <f t="shared" si="40"/>
        <v>+</v>
      </c>
      <c r="X93" s="265" t="str">
        <f t="shared" si="40"/>
        <v>+</v>
      </c>
      <c r="Y93" s="265" t="str">
        <f t="shared" si="40"/>
        <v>+</v>
      </c>
      <c r="Z93" s="265" t="str">
        <f t="shared" si="40"/>
        <v>+</v>
      </c>
      <c r="AA93" s="265" t="str">
        <f t="shared" si="40"/>
        <v>+</v>
      </c>
      <c r="AB93" s="265" t="str">
        <f t="shared" si="40"/>
        <v>+</v>
      </c>
      <c r="AC93" s="265" t="str">
        <f t="shared" si="40"/>
        <v>+</v>
      </c>
      <c r="AD93" s="265" t="str">
        <f t="shared" si="40"/>
        <v>+</v>
      </c>
      <c r="AE93" s="265" t="str">
        <f t="shared" si="40"/>
        <v>+</v>
      </c>
      <c r="AF93" s="265" t="str">
        <f t="shared" si="40"/>
        <v>+</v>
      </c>
      <c r="AG93" s="265" t="str">
        <f t="shared" si="40"/>
        <v>+</v>
      </c>
      <c r="AH93" s="265" t="str">
        <f t="shared" si="40"/>
        <v>+</v>
      </c>
      <c r="AI93" s="265" t="str">
        <f t="shared" si="40"/>
        <v>+</v>
      </c>
    </row>
    <row r="94" spans="3:35">
      <c r="E94" s="266">
        <f>+E75</f>
        <v>0</v>
      </c>
      <c r="F94" s="266">
        <f t="shared" ref="F94:AI94" si="41">+F75</f>
        <v>1</v>
      </c>
      <c r="G94" s="266">
        <f t="shared" si="41"/>
        <v>2</v>
      </c>
      <c r="H94" s="266">
        <f t="shared" si="41"/>
        <v>3</v>
      </c>
      <c r="I94" s="266">
        <f t="shared" si="41"/>
        <v>4</v>
      </c>
      <c r="J94" s="266">
        <f t="shared" si="41"/>
        <v>5</v>
      </c>
      <c r="K94" s="266">
        <f t="shared" si="41"/>
        <v>6</v>
      </c>
      <c r="L94" s="266">
        <f t="shared" si="41"/>
        <v>7</v>
      </c>
      <c r="M94" s="266">
        <f t="shared" si="41"/>
        <v>8</v>
      </c>
      <c r="N94" s="266">
        <f t="shared" si="41"/>
        <v>9</v>
      </c>
      <c r="O94" s="266">
        <f t="shared" si="41"/>
        <v>10</v>
      </c>
      <c r="P94" s="266">
        <f t="shared" si="41"/>
        <v>11</v>
      </c>
      <c r="Q94" s="266">
        <f t="shared" si="41"/>
        <v>12</v>
      </c>
      <c r="R94" s="266">
        <f t="shared" si="41"/>
        <v>13</v>
      </c>
      <c r="S94" s="266">
        <f t="shared" si="41"/>
        <v>14</v>
      </c>
      <c r="T94" s="266">
        <f t="shared" si="41"/>
        <v>15</v>
      </c>
      <c r="U94" s="266">
        <f t="shared" si="41"/>
        <v>16</v>
      </c>
      <c r="V94" s="266">
        <f t="shared" si="41"/>
        <v>17</v>
      </c>
      <c r="W94" s="266">
        <f t="shared" si="41"/>
        <v>18</v>
      </c>
      <c r="X94" s="266">
        <f t="shared" si="41"/>
        <v>19</v>
      </c>
      <c r="Y94" s="266">
        <f t="shared" si="41"/>
        <v>20</v>
      </c>
      <c r="Z94" s="266">
        <f t="shared" si="41"/>
        <v>21</v>
      </c>
      <c r="AA94" s="266">
        <f t="shared" si="41"/>
        <v>22</v>
      </c>
      <c r="AB94" s="266">
        <f t="shared" si="41"/>
        <v>23</v>
      </c>
      <c r="AC94" s="266">
        <f t="shared" si="41"/>
        <v>24</v>
      </c>
      <c r="AD94" s="266">
        <f t="shared" si="41"/>
        <v>25</v>
      </c>
      <c r="AE94" s="266">
        <f t="shared" si="41"/>
        <v>26</v>
      </c>
      <c r="AF94" s="266">
        <f t="shared" si="41"/>
        <v>27</v>
      </c>
      <c r="AG94" s="266">
        <f t="shared" si="41"/>
        <v>28</v>
      </c>
      <c r="AH94" s="266">
        <f t="shared" si="41"/>
        <v>29</v>
      </c>
      <c r="AI94" s="266">
        <f t="shared" si="41"/>
        <v>30</v>
      </c>
    </row>
    <row r="95" spans="3:35">
      <c r="E95" s="264">
        <f>+E92</f>
        <v>-4550000</v>
      </c>
      <c r="F95" s="264">
        <f t="shared" ref="F95:AI95" si="42">+F92</f>
        <v>-4314141.4128726525</v>
      </c>
      <c r="G95" s="264">
        <f t="shared" si="42"/>
        <v>-3824823.5274121673</v>
      </c>
      <c r="H95" s="264">
        <f t="shared" si="42"/>
        <v>-3064212.1480800542</v>
      </c>
      <c r="I95" s="264">
        <f t="shared" si="42"/>
        <v>-2015326.0135355531</v>
      </c>
      <c r="J95" s="264">
        <f t="shared" si="42"/>
        <v>-1339182.3944602837</v>
      </c>
      <c r="K95" s="264">
        <f t="shared" si="42"/>
        <v>-619433.78821043833</v>
      </c>
      <c r="L95" s="264">
        <f t="shared" si="42"/>
        <v>143913.83179087914</v>
      </c>
      <c r="M95" s="264">
        <f t="shared" si="42"/>
        <v>952221.19076285302</v>
      </c>
      <c r="N95" s="264">
        <f t="shared" si="42"/>
        <v>1805391.1117086392</v>
      </c>
      <c r="O95" s="264">
        <f t="shared" si="42"/>
        <v>2703232.7623621356</v>
      </c>
      <c r="P95" s="264">
        <f t="shared" si="42"/>
        <v>3645459.3104287954</v>
      </c>
      <c r="Q95" s="264">
        <f t="shared" si="42"/>
        <v>4631685.8934866171</v>
      </c>
      <c r="R95" s="264">
        <f t="shared" si="42"/>
        <v>5661427.9236198664</v>
      </c>
      <c r="S95" s="264">
        <f t="shared" si="42"/>
        <v>6735823.7649240373</v>
      </c>
      <c r="T95" s="264">
        <f t="shared" si="42"/>
        <v>7854272.441282087</v>
      </c>
      <c r="U95" s="264">
        <f t="shared" si="42"/>
        <v>9017881.8814956211</v>
      </c>
      <c r="V95" s="264">
        <f t="shared" si="42"/>
        <v>10227787.878775606</v>
      </c>
      <c r="W95" s="264">
        <f t="shared" si="42"/>
        <v>11485154.791532261</v>
      </c>
      <c r="X95" s="264">
        <f t="shared" si="42"/>
        <v>12791176.261789825</v>
      </c>
      <c r="Y95" s="264">
        <f t="shared" si="42"/>
        <v>14147075.951669447</v>
      </c>
      <c r="Z95" s="264">
        <f t="shared" si="42"/>
        <v>15554108.29839462</v>
      </c>
      <c r="AA95" s="264">
        <f t="shared" si="42"/>
        <v>17013559.28828501</v>
      </c>
      <c r="AB95" s="264">
        <f t="shared" si="42"/>
        <v>18526747.250216223</v>
      </c>
      <c r="AC95" s="264">
        <f t="shared" si="42"/>
        <v>20095023.669035085</v>
      </c>
      <c r="AD95" s="264">
        <f t="shared" si="42"/>
        <v>22396981.957606457</v>
      </c>
      <c r="AE95" s="264">
        <f t="shared" si="42"/>
        <v>24756834.497135401</v>
      </c>
      <c r="AF95" s="264">
        <f t="shared" si="42"/>
        <v>27176037.328033496</v>
      </c>
      <c r="AG95" s="264">
        <f t="shared" si="42"/>
        <v>29656083.110128678</v>
      </c>
      <c r="AH95" s="264">
        <f t="shared" si="42"/>
        <v>32198502.043643557</v>
      </c>
      <c r="AI95" s="264">
        <f t="shared" si="42"/>
        <v>34804862.813336335</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sheetPr>
    <tabColor theme="8"/>
  </sheetPr>
  <dimension ref="C1:AI70"/>
  <sheetViews>
    <sheetView showGridLines="0" zoomScale="70" zoomScaleNormal="70" workbookViewId="0"/>
  </sheetViews>
  <sheetFormatPr baseColWidth="10" defaultRowHeight="15"/>
  <cols>
    <col min="1" max="2" width="5.7109375" customWidth="1"/>
    <col min="3" max="3" width="42" customWidth="1"/>
    <col min="5" max="35" width="13.7109375" customWidth="1"/>
  </cols>
  <sheetData>
    <row r="1" spans="3:35" ht="28.5" customHeight="1">
      <c r="C1" s="183" t="s">
        <v>50</v>
      </c>
    </row>
    <row r="3" spans="3:35" ht="21">
      <c r="C3" s="19" t="s">
        <v>102</v>
      </c>
    </row>
    <row r="5" spans="3:35" ht="15.75">
      <c r="C5" s="67" t="s">
        <v>106</v>
      </c>
    </row>
    <row r="6" spans="3:35" ht="15.75" thickBot="1"/>
    <row r="7" spans="3:35" ht="15.75" thickBot="1">
      <c r="C7" s="3"/>
      <c r="E7" s="212">
        <v>0</v>
      </c>
      <c r="F7" s="83">
        <v>1</v>
      </c>
      <c r="G7" s="83">
        <v>2</v>
      </c>
      <c r="H7" s="83">
        <v>3</v>
      </c>
      <c r="I7" s="83">
        <v>4</v>
      </c>
      <c r="J7" s="83">
        <v>5</v>
      </c>
      <c r="K7" s="83">
        <v>6</v>
      </c>
      <c r="L7" s="83">
        <v>7</v>
      </c>
      <c r="M7" s="83">
        <v>8</v>
      </c>
      <c r="N7" s="83">
        <v>9</v>
      </c>
      <c r="O7" s="83">
        <v>10</v>
      </c>
      <c r="P7" s="83">
        <v>11</v>
      </c>
      <c r="Q7" s="83">
        <v>12</v>
      </c>
      <c r="R7" s="83">
        <v>13</v>
      </c>
      <c r="S7" s="83">
        <v>14</v>
      </c>
      <c r="T7" s="84">
        <v>15</v>
      </c>
      <c r="U7" s="83">
        <v>16</v>
      </c>
      <c r="V7" s="85">
        <v>17</v>
      </c>
      <c r="W7" s="86">
        <v>18</v>
      </c>
      <c r="X7" s="86">
        <v>19</v>
      </c>
      <c r="Y7" s="87">
        <v>20</v>
      </c>
      <c r="Z7" s="83">
        <v>21</v>
      </c>
      <c r="AA7" s="85">
        <v>22</v>
      </c>
      <c r="AB7" s="86">
        <v>23</v>
      </c>
      <c r="AC7" s="86">
        <v>24</v>
      </c>
      <c r="AD7" s="87">
        <v>25</v>
      </c>
      <c r="AE7" s="83">
        <v>26</v>
      </c>
      <c r="AF7" s="85">
        <v>27</v>
      </c>
      <c r="AG7" s="86">
        <v>28</v>
      </c>
      <c r="AH7" s="86">
        <v>29</v>
      </c>
      <c r="AI7" s="88">
        <v>30</v>
      </c>
    </row>
    <row r="8" spans="3:35" ht="15.75" thickBot="1">
      <c r="C8" s="4" t="s">
        <v>17</v>
      </c>
      <c r="E8" s="225">
        <f>+E44/1000</f>
        <v>2000</v>
      </c>
      <c r="F8" s="231">
        <f t="shared" ref="F8:AI8" si="0">+F44/1000</f>
        <v>115.61695447418973</v>
      </c>
      <c r="G8" s="231">
        <f t="shared" si="0"/>
        <v>239.86170855906136</v>
      </c>
      <c r="H8" s="231">
        <f t="shared" si="0"/>
        <v>372.84871535887885</v>
      </c>
      <c r="I8" s="231">
        <f t="shared" si="0"/>
        <v>514.15986987475526</v>
      </c>
      <c r="J8" s="231">
        <f t="shared" si="0"/>
        <v>663.40762610264983</v>
      </c>
      <c r="K8" s="231">
        <f t="shared" si="0"/>
        <v>684.78261981567709</v>
      </c>
      <c r="L8" s="231">
        <f t="shared" si="0"/>
        <v>706.15468538012431</v>
      </c>
      <c r="M8" s="231">
        <f t="shared" si="0"/>
        <v>728.19377311083792</v>
      </c>
      <c r="N8" s="231">
        <f t="shared" si="0"/>
        <v>750.18522505878525</v>
      </c>
      <c r="O8" s="231">
        <f t="shared" si="0"/>
        <v>772.0831317782513</v>
      </c>
      <c r="P8" s="231">
        <f t="shared" si="0"/>
        <v>793.84043443176245</v>
      </c>
      <c r="Q8" s="231">
        <f t="shared" si="0"/>
        <v>815.40907903527329</v>
      </c>
      <c r="R8" s="231">
        <f t="shared" si="0"/>
        <v>836.74018054283601</v>
      </c>
      <c r="S8" s="231">
        <f t="shared" si="0"/>
        <v>858.62930366583657</v>
      </c>
      <c r="T8" s="231">
        <f t="shared" si="0"/>
        <v>880.22383065303222</v>
      </c>
      <c r="U8" s="231">
        <f t="shared" si="0"/>
        <v>902.36145999395592</v>
      </c>
      <c r="V8" s="231">
        <f t="shared" si="0"/>
        <v>925.05585071280393</v>
      </c>
      <c r="W8" s="231">
        <f t="shared" si="0"/>
        <v>948.32100535823076</v>
      </c>
      <c r="X8" s="231">
        <f t="shared" si="0"/>
        <v>972.17127864299016</v>
      </c>
      <c r="Y8" s="231">
        <f t="shared" si="0"/>
        <v>996.62138630086133</v>
      </c>
      <c r="Z8" s="231">
        <f t="shared" si="0"/>
        <v>1021.6864141663282</v>
      </c>
      <c r="AA8" s="231">
        <f t="shared" si="0"/>
        <v>1047.3818274826112</v>
      </c>
      <c r="AB8" s="231">
        <f t="shared" si="0"/>
        <v>1073.723480443799</v>
      </c>
      <c r="AC8" s="231">
        <f t="shared" si="0"/>
        <v>1100.7276259769603</v>
      </c>
      <c r="AD8" s="231">
        <f t="shared" si="0"/>
        <v>1128.410925770281</v>
      </c>
      <c r="AE8" s="231">
        <f t="shared" si="0"/>
        <v>1156.7904605534036</v>
      </c>
      <c r="AF8" s="231">
        <f t="shared" si="0"/>
        <v>1185.8837406363216</v>
      </c>
      <c r="AG8" s="231">
        <f t="shared" si="0"/>
        <v>1215.7087167133247</v>
      </c>
      <c r="AH8" s="231">
        <f t="shared" si="0"/>
        <v>1246.2837909386647</v>
      </c>
      <c r="AI8" s="232">
        <f t="shared" si="0"/>
        <v>1277.6278282807721</v>
      </c>
    </row>
    <row r="9" spans="3:35" ht="15.75" thickBot="1">
      <c r="C9" s="89" t="s">
        <v>18</v>
      </c>
      <c r="E9" s="226">
        <f t="shared" ref="E9:E18" si="1">+E45/1000</f>
        <v>2000</v>
      </c>
      <c r="F9" s="233">
        <f t="shared" ref="F9:AI9" si="2">+F45/1000</f>
        <v>0</v>
      </c>
      <c r="G9" s="233">
        <f t="shared" si="2"/>
        <v>0</v>
      </c>
      <c r="H9" s="233">
        <f t="shared" si="2"/>
        <v>0</v>
      </c>
      <c r="I9" s="233">
        <f t="shared" si="2"/>
        <v>0</v>
      </c>
      <c r="J9" s="233">
        <f t="shared" si="2"/>
        <v>0</v>
      </c>
      <c r="K9" s="233">
        <f t="shared" si="2"/>
        <v>0</v>
      </c>
      <c r="L9" s="233">
        <f t="shared" si="2"/>
        <v>0</v>
      </c>
      <c r="M9" s="233">
        <f t="shared" si="2"/>
        <v>0</v>
      </c>
      <c r="N9" s="233">
        <f t="shared" si="2"/>
        <v>0</v>
      </c>
      <c r="O9" s="233">
        <f t="shared" si="2"/>
        <v>0</v>
      </c>
      <c r="P9" s="233">
        <f t="shared" si="2"/>
        <v>0</v>
      </c>
      <c r="Q9" s="233">
        <f t="shared" si="2"/>
        <v>0</v>
      </c>
      <c r="R9" s="233">
        <f t="shared" si="2"/>
        <v>0</v>
      </c>
      <c r="S9" s="233">
        <f t="shared" si="2"/>
        <v>0</v>
      </c>
      <c r="T9" s="233">
        <f t="shared" si="2"/>
        <v>0</v>
      </c>
      <c r="U9" s="233">
        <f t="shared" si="2"/>
        <v>0</v>
      </c>
      <c r="V9" s="233">
        <f t="shared" si="2"/>
        <v>0</v>
      </c>
      <c r="W9" s="233">
        <f t="shared" si="2"/>
        <v>0</v>
      </c>
      <c r="X9" s="233">
        <f t="shared" si="2"/>
        <v>0</v>
      </c>
      <c r="Y9" s="233">
        <f t="shared" si="2"/>
        <v>0</v>
      </c>
      <c r="Z9" s="233">
        <f t="shared" si="2"/>
        <v>0</v>
      </c>
      <c r="AA9" s="233">
        <f t="shared" si="2"/>
        <v>0</v>
      </c>
      <c r="AB9" s="233">
        <f t="shared" si="2"/>
        <v>0</v>
      </c>
      <c r="AC9" s="233">
        <f t="shared" si="2"/>
        <v>0</v>
      </c>
      <c r="AD9" s="233">
        <f t="shared" si="2"/>
        <v>0</v>
      </c>
      <c r="AE9" s="233">
        <f t="shared" si="2"/>
        <v>0</v>
      </c>
      <c r="AF9" s="233">
        <f t="shared" si="2"/>
        <v>0</v>
      </c>
      <c r="AG9" s="233">
        <f t="shared" si="2"/>
        <v>0</v>
      </c>
      <c r="AH9" s="233">
        <f t="shared" si="2"/>
        <v>0</v>
      </c>
      <c r="AI9" s="234">
        <f t="shared" si="2"/>
        <v>0</v>
      </c>
    </row>
    <row r="10" spans="3:35" ht="15.75" thickBot="1">
      <c r="C10" s="89" t="s">
        <v>19</v>
      </c>
      <c r="E10" s="227">
        <f t="shared" si="1"/>
        <v>0</v>
      </c>
      <c r="F10" s="235">
        <f t="shared" ref="F10:AI10" si="3">+F46/1000</f>
        <v>115.61695447418973</v>
      </c>
      <c r="G10" s="233">
        <f t="shared" si="3"/>
        <v>239.86170855906136</v>
      </c>
      <c r="H10" s="233">
        <f t="shared" si="3"/>
        <v>372.84871535887885</v>
      </c>
      <c r="I10" s="233">
        <f t="shared" si="3"/>
        <v>514.15986987475526</v>
      </c>
      <c r="J10" s="233">
        <f t="shared" si="3"/>
        <v>663.40762610264983</v>
      </c>
      <c r="K10" s="233">
        <f t="shared" si="3"/>
        <v>684.78261981567709</v>
      </c>
      <c r="L10" s="233">
        <f t="shared" si="3"/>
        <v>706.15468538012431</v>
      </c>
      <c r="M10" s="233">
        <f t="shared" si="3"/>
        <v>728.19377311083792</v>
      </c>
      <c r="N10" s="233">
        <f t="shared" si="3"/>
        <v>750.18522505878525</v>
      </c>
      <c r="O10" s="233">
        <f t="shared" si="3"/>
        <v>772.0831317782513</v>
      </c>
      <c r="P10" s="233">
        <f t="shared" si="3"/>
        <v>793.84043443176245</v>
      </c>
      <c r="Q10" s="233">
        <f t="shared" si="3"/>
        <v>815.40907903527329</v>
      </c>
      <c r="R10" s="233">
        <f t="shared" si="3"/>
        <v>836.74018054283601</v>
      </c>
      <c r="S10" s="233">
        <f t="shared" si="3"/>
        <v>858.62930366583657</v>
      </c>
      <c r="T10" s="233">
        <f t="shared" si="3"/>
        <v>880.22383065303222</v>
      </c>
      <c r="U10" s="233">
        <f t="shared" si="3"/>
        <v>902.36145999395592</v>
      </c>
      <c r="V10" s="233">
        <f t="shared" si="3"/>
        <v>925.05585071280393</v>
      </c>
      <c r="W10" s="233">
        <f t="shared" si="3"/>
        <v>948.32100535823076</v>
      </c>
      <c r="X10" s="233">
        <f t="shared" si="3"/>
        <v>972.17127864299016</v>
      </c>
      <c r="Y10" s="233">
        <f t="shared" si="3"/>
        <v>996.62138630086133</v>
      </c>
      <c r="Z10" s="233">
        <f t="shared" si="3"/>
        <v>1021.6864141663282</v>
      </c>
      <c r="AA10" s="233">
        <f t="shared" si="3"/>
        <v>1047.3818274826112</v>
      </c>
      <c r="AB10" s="233">
        <f t="shared" si="3"/>
        <v>1073.723480443799</v>
      </c>
      <c r="AC10" s="233">
        <f t="shared" si="3"/>
        <v>1100.7276259769603</v>
      </c>
      <c r="AD10" s="233">
        <f t="shared" si="3"/>
        <v>1128.410925770281</v>
      </c>
      <c r="AE10" s="233">
        <f t="shared" si="3"/>
        <v>1156.7904605534036</v>
      </c>
      <c r="AF10" s="233">
        <f t="shared" si="3"/>
        <v>1185.8837406363216</v>
      </c>
      <c r="AG10" s="233">
        <f t="shared" si="3"/>
        <v>1215.7087167133247</v>
      </c>
      <c r="AH10" s="233">
        <f t="shared" si="3"/>
        <v>1246.2837909386647</v>
      </c>
      <c r="AI10" s="234">
        <f t="shared" si="3"/>
        <v>1277.6278282807721</v>
      </c>
    </row>
    <row r="11" spans="3:35" ht="15.75" thickBot="1">
      <c r="C11" s="4" t="s">
        <v>20</v>
      </c>
      <c r="E11" s="270">
        <f t="shared" si="1"/>
        <v>-2000</v>
      </c>
      <c r="F11" s="271">
        <f t="shared" ref="F11:AI11" si="4">+F47/1000</f>
        <v>-17.342543171128458</v>
      </c>
      <c r="G11" s="271">
        <f t="shared" si="4"/>
        <v>-35.9792562838592</v>
      </c>
      <c r="H11" s="271">
        <f t="shared" si="4"/>
        <v>-55.927307303831824</v>
      </c>
      <c r="I11" s="271">
        <f t="shared" si="4"/>
        <v>-77.12398048121328</v>
      </c>
      <c r="J11" s="271">
        <f t="shared" si="4"/>
        <v>-147.59691467332436</v>
      </c>
      <c r="K11" s="271">
        <f t="shared" si="4"/>
        <v>-150.80316373027844</v>
      </c>
      <c r="L11" s="271">
        <f t="shared" si="4"/>
        <v>-154.00897356494551</v>
      </c>
      <c r="M11" s="271">
        <f t="shared" si="4"/>
        <v>-157.31483672455255</v>
      </c>
      <c r="N11" s="271">
        <f t="shared" si="4"/>
        <v>-160.61355451674464</v>
      </c>
      <c r="O11" s="271">
        <f t="shared" si="4"/>
        <v>-163.89824052466454</v>
      </c>
      <c r="P11" s="271">
        <f t="shared" si="4"/>
        <v>-167.16183592269121</v>
      </c>
      <c r="Q11" s="271">
        <f t="shared" si="4"/>
        <v>-170.39713261321788</v>
      </c>
      <c r="R11" s="271">
        <f t="shared" si="4"/>
        <v>-173.59679783935226</v>
      </c>
      <c r="S11" s="271">
        <f t="shared" si="4"/>
        <v>-176.88016630780234</v>
      </c>
      <c r="T11" s="271">
        <f t="shared" si="4"/>
        <v>-180.11934535588168</v>
      </c>
      <c r="U11" s="271">
        <f t="shared" si="4"/>
        <v>-183.43998975702024</v>
      </c>
      <c r="V11" s="271">
        <f t="shared" si="4"/>
        <v>-186.84414836484743</v>
      </c>
      <c r="W11" s="271">
        <f t="shared" si="4"/>
        <v>-190.33392156166147</v>
      </c>
      <c r="X11" s="271">
        <f t="shared" si="4"/>
        <v>-193.91146255437539</v>
      </c>
      <c r="Y11" s="271">
        <f t="shared" si="4"/>
        <v>-197.57897870305607</v>
      </c>
      <c r="Z11" s="271">
        <f t="shared" si="4"/>
        <v>-201.33873288287606</v>
      </c>
      <c r="AA11" s="271">
        <f t="shared" si="4"/>
        <v>-205.19304488031855</v>
      </c>
      <c r="AB11" s="271">
        <f t="shared" si="4"/>
        <v>-209.14429282449672</v>
      </c>
      <c r="AC11" s="271">
        <f t="shared" si="4"/>
        <v>-213.19491465447092</v>
      </c>
      <c r="AD11" s="271">
        <f t="shared" si="4"/>
        <v>-169.26163886554212</v>
      </c>
      <c r="AE11" s="271">
        <f t="shared" si="4"/>
        <v>-173.5185690830105</v>
      </c>
      <c r="AF11" s="271">
        <f t="shared" si="4"/>
        <v>-177.88256109544821</v>
      </c>
      <c r="AG11" s="271">
        <f t="shared" si="4"/>
        <v>-182.35630750699869</v>
      </c>
      <c r="AH11" s="271">
        <f t="shared" si="4"/>
        <v>-186.94256864079969</v>
      </c>
      <c r="AI11" s="272">
        <f t="shared" si="4"/>
        <v>-191.64417424211581</v>
      </c>
    </row>
    <row r="12" spans="3:35" ht="15.75" thickBot="1">
      <c r="C12" s="5" t="s">
        <v>21</v>
      </c>
      <c r="E12" s="228">
        <f t="shared" si="1"/>
        <v>0</v>
      </c>
      <c r="F12" s="233">
        <f t="shared" ref="F12:AI12" si="5">+F48/1000</f>
        <v>0</v>
      </c>
      <c r="G12" s="233">
        <f t="shared" si="5"/>
        <v>0</v>
      </c>
      <c r="H12" s="233">
        <f t="shared" si="5"/>
        <v>0</v>
      </c>
      <c r="I12" s="233">
        <f t="shared" si="5"/>
        <v>0</v>
      </c>
      <c r="J12" s="233">
        <f t="shared" si="5"/>
        <v>0</v>
      </c>
      <c r="K12" s="233">
        <f t="shared" si="5"/>
        <v>0</v>
      </c>
      <c r="L12" s="233">
        <f t="shared" si="5"/>
        <v>0</v>
      </c>
      <c r="M12" s="233">
        <f t="shared" si="5"/>
        <v>0</v>
      </c>
      <c r="N12" s="233">
        <f t="shared" si="5"/>
        <v>0</v>
      </c>
      <c r="O12" s="233">
        <f t="shared" si="5"/>
        <v>0</v>
      </c>
      <c r="P12" s="233">
        <f t="shared" si="5"/>
        <v>0</v>
      </c>
      <c r="Q12" s="233">
        <f t="shared" si="5"/>
        <v>0</v>
      </c>
      <c r="R12" s="233">
        <f t="shared" si="5"/>
        <v>0</v>
      </c>
      <c r="S12" s="233">
        <f t="shared" si="5"/>
        <v>0</v>
      </c>
      <c r="T12" s="233">
        <f t="shared" si="5"/>
        <v>0</v>
      </c>
      <c r="U12" s="233">
        <f t="shared" si="5"/>
        <v>0</v>
      </c>
      <c r="V12" s="233">
        <f t="shared" si="5"/>
        <v>0</v>
      </c>
      <c r="W12" s="233">
        <f t="shared" si="5"/>
        <v>0</v>
      </c>
      <c r="X12" s="233">
        <f t="shared" si="5"/>
        <v>0</v>
      </c>
      <c r="Y12" s="233">
        <f t="shared" si="5"/>
        <v>0</v>
      </c>
      <c r="Z12" s="233">
        <f t="shared" si="5"/>
        <v>0</v>
      </c>
      <c r="AA12" s="233">
        <f t="shared" si="5"/>
        <v>0</v>
      </c>
      <c r="AB12" s="233">
        <f t="shared" si="5"/>
        <v>0</v>
      </c>
      <c r="AC12" s="233">
        <f t="shared" si="5"/>
        <v>0</v>
      </c>
      <c r="AD12" s="233">
        <f t="shared" si="5"/>
        <v>0</v>
      </c>
      <c r="AE12" s="233">
        <f t="shared" si="5"/>
        <v>0</v>
      </c>
      <c r="AF12" s="233">
        <f t="shared" si="5"/>
        <v>0</v>
      </c>
      <c r="AG12" s="233">
        <f t="shared" si="5"/>
        <v>0</v>
      </c>
      <c r="AH12" s="233">
        <f t="shared" si="5"/>
        <v>0</v>
      </c>
      <c r="AI12" s="234">
        <f t="shared" si="5"/>
        <v>0</v>
      </c>
    </row>
    <row r="13" spans="3:35" ht="15.75" thickBot="1">
      <c r="C13" s="5" t="s">
        <v>52</v>
      </c>
      <c r="E13" s="228">
        <f t="shared" si="1"/>
        <v>-2000</v>
      </c>
      <c r="F13" s="233">
        <f t="shared" ref="F13:AI13" si="6">+F49/1000</f>
        <v>0</v>
      </c>
      <c r="G13" s="233">
        <f t="shared" si="6"/>
        <v>0</v>
      </c>
      <c r="H13" s="233">
        <f t="shared" si="6"/>
        <v>0</v>
      </c>
      <c r="I13" s="233">
        <f t="shared" si="6"/>
        <v>0</v>
      </c>
      <c r="J13" s="233">
        <f t="shared" si="6"/>
        <v>0</v>
      </c>
      <c r="K13" s="233">
        <f t="shared" si="6"/>
        <v>0</v>
      </c>
      <c r="L13" s="233">
        <f t="shared" si="6"/>
        <v>0</v>
      </c>
      <c r="M13" s="233">
        <f t="shared" si="6"/>
        <v>0</v>
      </c>
      <c r="N13" s="233">
        <f t="shared" si="6"/>
        <v>0</v>
      </c>
      <c r="O13" s="233">
        <f t="shared" si="6"/>
        <v>0</v>
      </c>
      <c r="P13" s="233">
        <f t="shared" si="6"/>
        <v>0</v>
      </c>
      <c r="Q13" s="233">
        <f t="shared" si="6"/>
        <v>0</v>
      </c>
      <c r="R13" s="233">
        <f t="shared" si="6"/>
        <v>0</v>
      </c>
      <c r="S13" s="233">
        <f t="shared" si="6"/>
        <v>0</v>
      </c>
      <c r="T13" s="233">
        <f t="shared" si="6"/>
        <v>0</v>
      </c>
      <c r="U13" s="233">
        <f t="shared" si="6"/>
        <v>0</v>
      </c>
      <c r="V13" s="233">
        <f t="shared" si="6"/>
        <v>0</v>
      </c>
      <c r="W13" s="233">
        <f t="shared" si="6"/>
        <v>0</v>
      </c>
      <c r="X13" s="233">
        <f t="shared" si="6"/>
        <v>0</v>
      </c>
      <c r="Y13" s="233">
        <f t="shared" si="6"/>
        <v>0</v>
      </c>
      <c r="Z13" s="233">
        <f t="shared" si="6"/>
        <v>0</v>
      </c>
      <c r="AA13" s="233">
        <f t="shared" si="6"/>
        <v>0</v>
      </c>
      <c r="AB13" s="233">
        <f t="shared" si="6"/>
        <v>0</v>
      </c>
      <c r="AC13" s="233">
        <f t="shared" si="6"/>
        <v>0</v>
      </c>
      <c r="AD13" s="233">
        <f t="shared" si="6"/>
        <v>0</v>
      </c>
      <c r="AE13" s="233">
        <f t="shared" si="6"/>
        <v>0</v>
      </c>
      <c r="AF13" s="233">
        <f t="shared" si="6"/>
        <v>0</v>
      </c>
      <c r="AG13" s="233">
        <f t="shared" si="6"/>
        <v>0</v>
      </c>
      <c r="AH13" s="233">
        <f t="shared" si="6"/>
        <v>0</v>
      </c>
      <c r="AI13" s="234">
        <f t="shared" si="6"/>
        <v>0</v>
      </c>
    </row>
    <row r="14" spans="3:35" ht="15.75" thickBot="1">
      <c r="C14" s="5" t="s">
        <v>51</v>
      </c>
      <c r="E14" s="228">
        <f t="shared" si="1"/>
        <v>0</v>
      </c>
      <c r="F14" s="233">
        <f t="shared" ref="F14:AI14" si="7">+F50/1000</f>
        <v>-17.342543171128458</v>
      </c>
      <c r="G14" s="233">
        <f t="shared" si="7"/>
        <v>-35.9792562838592</v>
      </c>
      <c r="H14" s="233">
        <f t="shared" si="7"/>
        <v>-55.927307303831824</v>
      </c>
      <c r="I14" s="233">
        <f t="shared" si="7"/>
        <v>-77.12398048121328</v>
      </c>
      <c r="J14" s="233">
        <f t="shared" si="7"/>
        <v>-99.511143915397483</v>
      </c>
      <c r="K14" s="233">
        <f t="shared" si="7"/>
        <v>-102.71739297235156</v>
      </c>
      <c r="L14" s="233">
        <f t="shared" si="7"/>
        <v>-105.92320280701864</v>
      </c>
      <c r="M14" s="233">
        <f t="shared" si="7"/>
        <v>-109.22906596662568</v>
      </c>
      <c r="N14" s="233">
        <f t="shared" si="7"/>
        <v>-112.52778375881779</v>
      </c>
      <c r="O14" s="233">
        <f t="shared" si="7"/>
        <v>-115.81246976673769</v>
      </c>
      <c r="P14" s="233">
        <f t="shared" si="7"/>
        <v>-119.07606516476436</v>
      </c>
      <c r="Q14" s="233">
        <f t="shared" si="7"/>
        <v>-122.311361855291</v>
      </c>
      <c r="R14" s="233">
        <f t="shared" si="7"/>
        <v>-125.51102708142538</v>
      </c>
      <c r="S14" s="233">
        <f t="shared" si="7"/>
        <v>-128.79439554987547</v>
      </c>
      <c r="T14" s="233">
        <f t="shared" si="7"/>
        <v>-132.03357459795481</v>
      </c>
      <c r="U14" s="233">
        <f t="shared" si="7"/>
        <v>-135.35421899909338</v>
      </c>
      <c r="V14" s="233">
        <f t="shared" si="7"/>
        <v>-138.75837760692059</v>
      </c>
      <c r="W14" s="233">
        <f t="shared" si="7"/>
        <v>-142.2481508037346</v>
      </c>
      <c r="X14" s="233">
        <f t="shared" si="7"/>
        <v>-145.82569179644852</v>
      </c>
      <c r="Y14" s="233">
        <f t="shared" si="7"/>
        <v>-149.4932079451292</v>
      </c>
      <c r="Z14" s="233">
        <f t="shared" si="7"/>
        <v>-153.25296212494919</v>
      </c>
      <c r="AA14" s="233">
        <f t="shared" si="7"/>
        <v>-157.10727412239169</v>
      </c>
      <c r="AB14" s="233">
        <f t="shared" si="7"/>
        <v>-161.05852206656982</v>
      </c>
      <c r="AC14" s="233">
        <f t="shared" si="7"/>
        <v>-165.10914389654405</v>
      </c>
      <c r="AD14" s="233">
        <f t="shared" si="7"/>
        <v>-169.26163886554212</v>
      </c>
      <c r="AE14" s="233">
        <f t="shared" si="7"/>
        <v>-173.5185690830105</v>
      </c>
      <c r="AF14" s="233">
        <f t="shared" si="7"/>
        <v>-177.88256109544821</v>
      </c>
      <c r="AG14" s="233">
        <f t="shared" si="7"/>
        <v>-182.35630750699869</v>
      </c>
      <c r="AH14" s="233">
        <f t="shared" si="7"/>
        <v>-186.94256864079969</v>
      </c>
      <c r="AI14" s="234">
        <f t="shared" si="7"/>
        <v>-191.64417424211581</v>
      </c>
    </row>
    <row r="15" spans="3:35" ht="15.75" thickBot="1">
      <c r="C15" s="5" t="s">
        <v>163</v>
      </c>
      <c r="E15" s="228">
        <f t="shared" si="1"/>
        <v>0</v>
      </c>
      <c r="F15" s="233">
        <f t="shared" ref="F15:AI15" si="8">+F51/1000</f>
        <v>0</v>
      </c>
      <c r="G15" s="233">
        <f t="shared" si="8"/>
        <v>0</v>
      </c>
      <c r="H15" s="233">
        <f t="shared" si="8"/>
        <v>0</v>
      </c>
      <c r="I15" s="233">
        <f t="shared" si="8"/>
        <v>0</v>
      </c>
      <c r="J15" s="233">
        <f t="shared" si="8"/>
        <v>-25.610769994385773</v>
      </c>
      <c r="K15" s="233">
        <f t="shared" si="8"/>
        <v>-26.43031463420612</v>
      </c>
      <c r="L15" s="233">
        <f t="shared" si="8"/>
        <v>-27.276084702500714</v>
      </c>
      <c r="M15" s="233">
        <f t="shared" si="8"/>
        <v>-28.148919412980735</v>
      </c>
      <c r="N15" s="233">
        <f t="shared" si="8"/>
        <v>-29.049684834196125</v>
      </c>
      <c r="O15" s="233">
        <f t="shared" si="8"/>
        <v>-29.979274748890397</v>
      </c>
      <c r="P15" s="233">
        <f t="shared" si="8"/>
        <v>-30.93861154085489</v>
      </c>
      <c r="Q15" s="233">
        <f t="shared" si="8"/>
        <v>-31.928647110162249</v>
      </c>
      <c r="R15" s="233">
        <f t="shared" si="8"/>
        <v>-32.950363817687439</v>
      </c>
      <c r="S15" s="233">
        <f t="shared" si="8"/>
        <v>-34.004775459853434</v>
      </c>
      <c r="T15" s="233">
        <f t="shared" si="8"/>
        <v>-35.092928274568756</v>
      </c>
      <c r="U15" s="233">
        <f t="shared" si="8"/>
        <v>-36.215901979354953</v>
      </c>
      <c r="V15" s="233">
        <f t="shared" si="8"/>
        <v>-37.374810842694309</v>
      </c>
      <c r="W15" s="233">
        <f t="shared" si="8"/>
        <v>-38.570804789660528</v>
      </c>
      <c r="X15" s="233">
        <f t="shared" si="8"/>
        <v>-39.805070542929663</v>
      </c>
      <c r="Y15" s="233">
        <f t="shared" si="8"/>
        <v>-41.07883280030341</v>
      </c>
      <c r="Z15" s="233">
        <f t="shared" si="8"/>
        <v>-42.393355449913123</v>
      </c>
      <c r="AA15" s="233">
        <f t="shared" si="8"/>
        <v>-43.749942824310338</v>
      </c>
      <c r="AB15" s="233">
        <f t="shared" si="8"/>
        <v>-45.149940994688272</v>
      </c>
      <c r="AC15" s="233">
        <f t="shared" si="8"/>
        <v>-46.594739106518297</v>
      </c>
      <c r="AD15" s="233">
        <f t="shared" si="8"/>
        <v>0</v>
      </c>
      <c r="AE15" s="233">
        <f t="shared" si="8"/>
        <v>0</v>
      </c>
      <c r="AF15" s="233">
        <f t="shared" si="8"/>
        <v>0</v>
      </c>
      <c r="AG15" s="233">
        <f t="shared" si="8"/>
        <v>0</v>
      </c>
      <c r="AH15" s="233">
        <f t="shared" si="8"/>
        <v>0</v>
      </c>
      <c r="AI15" s="234">
        <f t="shared" si="8"/>
        <v>0</v>
      </c>
    </row>
    <row r="16" spans="3:35" ht="15.75" thickBot="1">
      <c r="C16" s="5" t="s">
        <v>53</v>
      </c>
      <c r="E16" s="228">
        <f t="shared" si="1"/>
        <v>0</v>
      </c>
      <c r="F16" s="233">
        <f t="shared" ref="F16:AI16" si="9">+F52/1000</f>
        <v>0</v>
      </c>
      <c r="G16" s="233">
        <f t="shared" si="9"/>
        <v>0</v>
      </c>
      <c r="H16" s="233">
        <f t="shared" si="9"/>
        <v>0</v>
      </c>
      <c r="I16" s="233">
        <f t="shared" si="9"/>
        <v>0</v>
      </c>
      <c r="J16" s="233">
        <f t="shared" si="9"/>
        <v>-22.475000763541093</v>
      </c>
      <c r="K16" s="233">
        <f t="shared" si="9"/>
        <v>-21.65545612372075</v>
      </c>
      <c r="L16" s="233">
        <f t="shared" si="9"/>
        <v>-20.809686055426155</v>
      </c>
      <c r="M16" s="233">
        <f t="shared" si="9"/>
        <v>-19.936851344946131</v>
      </c>
      <c r="N16" s="233">
        <f t="shared" si="9"/>
        <v>-19.036085923730745</v>
      </c>
      <c r="O16" s="233">
        <f t="shared" si="9"/>
        <v>-18.106496009036469</v>
      </c>
      <c r="P16" s="233">
        <f t="shared" si="9"/>
        <v>-17.147159217071977</v>
      </c>
      <c r="Q16" s="233">
        <f t="shared" si="9"/>
        <v>-16.157123647764621</v>
      </c>
      <c r="R16" s="233">
        <f t="shared" si="9"/>
        <v>-15.135406940239427</v>
      </c>
      <c r="S16" s="233">
        <f t="shared" si="9"/>
        <v>-14.080995298073431</v>
      </c>
      <c r="T16" s="233">
        <f t="shared" si="9"/>
        <v>-12.992842483358119</v>
      </c>
      <c r="U16" s="233">
        <f t="shared" si="9"/>
        <v>-11.86986877857192</v>
      </c>
      <c r="V16" s="233">
        <f t="shared" si="9"/>
        <v>-10.710959915232559</v>
      </c>
      <c r="W16" s="233">
        <f t="shared" si="9"/>
        <v>-9.5149659682663419</v>
      </c>
      <c r="X16" s="233">
        <f t="shared" si="9"/>
        <v>-8.2807002149972053</v>
      </c>
      <c r="Y16" s="233">
        <f t="shared" si="9"/>
        <v>-7.0069379576234558</v>
      </c>
      <c r="Z16" s="233">
        <f t="shared" si="9"/>
        <v>-5.6924153080137465</v>
      </c>
      <c r="AA16" s="233">
        <f t="shared" si="9"/>
        <v>-4.3358279336165273</v>
      </c>
      <c r="AB16" s="233">
        <f t="shared" si="9"/>
        <v>-2.9358297632385955</v>
      </c>
      <c r="AC16" s="233">
        <f t="shared" si="9"/>
        <v>-1.4910316514085711</v>
      </c>
      <c r="AD16" s="233">
        <f t="shared" si="9"/>
        <v>0</v>
      </c>
      <c r="AE16" s="233">
        <f t="shared" si="9"/>
        <v>0</v>
      </c>
      <c r="AF16" s="233">
        <f t="shared" si="9"/>
        <v>0</v>
      </c>
      <c r="AG16" s="233">
        <f t="shared" si="9"/>
        <v>0</v>
      </c>
      <c r="AH16" s="233">
        <f t="shared" si="9"/>
        <v>0</v>
      </c>
      <c r="AI16" s="234">
        <f t="shared" si="9"/>
        <v>0</v>
      </c>
    </row>
    <row r="17" spans="3:35" ht="15.75" thickBot="1">
      <c r="C17" s="6" t="s">
        <v>157</v>
      </c>
      <c r="E17" s="229">
        <f t="shared" si="1"/>
        <v>0</v>
      </c>
      <c r="F17" s="236">
        <f t="shared" ref="F17:AI17" si="10">+F53/1000</f>
        <v>98.274411303061271</v>
      </c>
      <c r="G17" s="236">
        <f t="shared" si="10"/>
        <v>203.88245227520216</v>
      </c>
      <c r="H17" s="236">
        <f t="shared" si="10"/>
        <v>316.92140805504704</v>
      </c>
      <c r="I17" s="236">
        <f t="shared" si="10"/>
        <v>437.03588939354194</v>
      </c>
      <c r="J17" s="236">
        <f t="shared" si="10"/>
        <v>515.81071142932547</v>
      </c>
      <c r="K17" s="236">
        <f t="shared" si="10"/>
        <v>533.97945608539851</v>
      </c>
      <c r="L17" s="236">
        <f t="shared" si="10"/>
        <v>552.14571181517874</v>
      </c>
      <c r="M17" s="236">
        <f t="shared" si="10"/>
        <v>570.87893638628532</v>
      </c>
      <c r="N17" s="236">
        <f t="shared" si="10"/>
        <v>589.57167054204058</v>
      </c>
      <c r="O17" s="236">
        <f t="shared" si="10"/>
        <v>608.18489125358678</v>
      </c>
      <c r="P17" s="236">
        <f t="shared" si="10"/>
        <v>626.67859850907121</v>
      </c>
      <c r="Q17" s="236">
        <f t="shared" si="10"/>
        <v>645.01194642205542</v>
      </c>
      <c r="R17" s="236">
        <f t="shared" si="10"/>
        <v>663.14338270348367</v>
      </c>
      <c r="S17" s="236">
        <f t="shared" si="10"/>
        <v>681.74913735803432</v>
      </c>
      <c r="T17" s="236">
        <f t="shared" si="10"/>
        <v>700.1044852971504</v>
      </c>
      <c r="U17" s="236">
        <f t="shared" si="10"/>
        <v>718.92147023693565</v>
      </c>
      <c r="V17" s="236">
        <f t="shared" si="10"/>
        <v>738.21170234795648</v>
      </c>
      <c r="W17" s="236">
        <f t="shared" si="10"/>
        <v>757.98708379656932</v>
      </c>
      <c r="X17" s="236">
        <f t="shared" si="10"/>
        <v>778.2598160886148</v>
      </c>
      <c r="Y17" s="236">
        <f t="shared" si="10"/>
        <v>799.04240759780532</v>
      </c>
      <c r="Z17" s="236">
        <f t="shared" si="10"/>
        <v>820.34768128345206</v>
      </c>
      <c r="AA17" s="236">
        <f t="shared" si="10"/>
        <v>842.18878260229269</v>
      </c>
      <c r="AB17" s="236">
        <f t="shared" si="10"/>
        <v>864.57918761930216</v>
      </c>
      <c r="AC17" s="236">
        <f t="shared" si="10"/>
        <v>887.53271132248938</v>
      </c>
      <c r="AD17" s="236">
        <f t="shared" si="10"/>
        <v>959.1492869047388</v>
      </c>
      <c r="AE17" s="236">
        <f t="shared" si="10"/>
        <v>983.27189147039292</v>
      </c>
      <c r="AF17" s="236">
        <f t="shared" si="10"/>
        <v>1008.0011795408733</v>
      </c>
      <c r="AG17" s="236">
        <f t="shared" si="10"/>
        <v>1033.352409206326</v>
      </c>
      <c r="AH17" s="236">
        <f t="shared" si="10"/>
        <v>1059.341222297865</v>
      </c>
      <c r="AI17" s="237">
        <f t="shared" si="10"/>
        <v>1085.9836540386564</v>
      </c>
    </row>
    <row r="18" spans="3:35" ht="15.75" thickBot="1">
      <c r="C18" s="6" t="s">
        <v>158</v>
      </c>
      <c r="E18" s="229">
        <f t="shared" si="1"/>
        <v>0</v>
      </c>
      <c r="F18" s="236">
        <f t="shared" ref="F18:AI18" si="11">+F54/1000</f>
        <v>98.274411303061271</v>
      </c>
      <c r="G18" s="236">
        <f t="shared" si="11"/>
        <v>302.15686357826343</v>
      </c>
      <c r="H18" s="236">
        <f t="shared" si="11"/>
        <v>619.07827163331046</v>
      </c>
      <c r="I18" s="236">
        <f t="shared" si="11"/>
        <v>1056.1141610268523</v>
      </c>
      <c r="J18" s="236">
        <f t="shared" si="11"/>
        <v>1571.924872456178</v>
      </c>
      <c r="K18" s="236">
        <f t="shared" si="11"/>
        <v>2105.9043285415769</v>
      </c>
      <c r="L18" s="236">
        <f t="shared" si="11"/>
        <v>2658.0500403567557</v>
      </c>
      <c r="M18" s="236">
        <f t="shared" si="11"/>
        <v>3228.9289767430409</v>
      </c>
      <c r="N18" s="236">
        <f t="shared" si="11"/>
        <v>3818.5006472850814</v>
      </c>
      <c r="O18" s="236">
        <f t="shared" si="11"/>
        <v>4426.685538538668</v>
      </c>
      <c r="P18" s="236">
        <f t="shared" si="11"/>
        <v>5053.3641370477399</v>
      </c>
      <c r="Q18" s="236">
        <f t="shared" si="11"/>
        <v>5698.376083469795</v>
      </c>
      <c r="R18" s="236">
        <f t="shared" si="11"/>
        <v>6361.5194661732794</v>
      </c>
      <c r="S18" s="236">
        <f t="shared" si="11"/>
        <v>7043.2686035313127</v>
      </c>
      <c r="T18" s="236">
        <f t="shared" si="11"/>
        <v>7743.3730888284636</v>
      </c>
      <c r="U18" s="236">
        <f t="shared" si="11"/>
        <v>8462.2945590653981</v>
      </c>
      <c r="V18" s="236">
        <f t="shared" si="11"/>
        <v>9200.5062614133549</v>
      </c>
      <c r="W18" s="236">
        <f t="shared" si="11"/>
        <v>9958.4933452099249</v>
      </c>
      <c r="X18" s="236">
        <f t="shared" si="11"/>
        <v>10736.75316129854</v>
      </c>
      <c r="Y18" s="236">
        <f t="shared" si="11"/>
        <v>11535.795568896347</v>
      </c>
      <c r="Z18" s="236">
        <f t="shared" si="11"/>
        <v>12356.143250179797</v>
      </c>
      <c r="AA18" s="236">
        <f t="shared" si="11"/>
        <v>13198.332032782091</v>
      </c>
      <c r="AB18" s="236">
        <f t="shared" si="11"/>
        <v>14062.911220401393</v>
      </c>
      <c r="AC18" s="236">
        <f t="shared" si="11"/>
        <v>14950.443931723883</v>
      </c>
      <c r="AD18" s="236">
        <f t="shared" si="11"/>
        <v>15909.593218628623</v>
      </c>
      <c r="AE18" s="236">
        <f t="shared" si="11"/>
        <v>16892.865110099014</v>
      </c>
      <c r="AF18" s="236">
        <f t="shared" si="11"/>
        <v>17900.866289639886</v>
      </c>
      <c r="AG18" s="236">
        <f t="shared" si="11"/>
        <v>18934.218698846213</v>
      </c>
      <c r="AH18" s="236">
        <f t="shared" si="11"/>
        <v>19993.559921144079</v>
      </c>
      <c r="AI18" s="237">
        <f t="shared" si="11"/>
        <v>21079.543575182735</v>
      </c>
    </row>
    <row r="19" spans="3:35" ht="15.75" thickBot="1">
      <c r="C19" s="6" t="s">
        <v>126</v>
      </c>
      <c r="E19" s="92" t="str">
        <f>+IFERROR((E10+E12+E14)/(-E15-E16),"-")</f>
        <v>-</v>
      </c>
      <c r="F19" s="90" t="str">
        <f t="shared" ref="F19:AI19" si="12">+IFERROR((F10+F12+F14)/(-F15-F16),"-")</f>
        <v>-</v>
      </c>
      <c r="G19" s="90" t="str">
        <f t="shared" si="12"/>
        <v>-</v>
      </c>
      <c r="H19" s="90" t="str">
        <f t="shared" si="12"/>
        <v>-</v>
      </c>
      <c r="I19" s="90" t="str">
        <f t="shared" si="12"/>
        <v>-</v>
      </c>
      <c r="J19" s="90">
        <f>+IFERROR((J10+J12+J14)/(-J15-J16),"-")</f>
        <v>11.726888709469108</v>
      </c>
      <c r="K19" s="90">
        <f t="shared" si="12"/>
        <v>12.1047290636882</v>
      </c>
      <c r="L19" s="90">
        <f t="shared" si="12"/>
        <v>12.482517657765909</v>
      </c>
      <c r="M19" s="90">
        <f t="shared" si="12"/>
        <v>12.872097033864783</v>
      </c>
      <c r="N19" s="90">
        <f t="shared" si="12"/>
        <v>13.260834364287497</v>
      </c>
      <c r="O19" s="90">
        <f t="shared" si="12"/>
        <v>13.647918119381053</v>
      </c>
      <c r="P19" s="90">
        <f t="shared" si="12"/>
        <v>14.032516451985209</v>
      </c>
      <c r="Q19" s="90">
        <f t="shared" si="12"/>
        <v>14.413779923985645</v>
      </c>
      <c r="R19" s="90">
        <f t="shared" si="12"/>
        <v>14.790844406797111</v>
      </c>
      <c r="S19" s="90">
        <f t="shared" si="12"/>
        <v>15.17777289647892</v>
      </c>
      <c r="T19" s="90">
        <f t="shared" si="12"/>
        <v>15.559493884825361</v>
      </c>
      <c r="U19" s="90">
        <f t="shared" si="12"/>
        <v>15.950815156028717</v>
      </c>
      <c r="V19" s="90">
        <f t="shared" si="12"/>
        <v>16.351978157202844</v>
      </c>
      <c r="W19" s="90">
        <f t="shared" si="12"/>
        <v>16.763230407856494</v>
      </c>
      <c r="X19" s="90">
        <f t="shared" si="12"/>
        <v>17.18482565261408</v>
      </c>
      <c r="Y19" s="90">
        <f t="shared" si="12"/>
        <v>17.617024017777325</v>
      </c>
      <c r="Z19" s="90">
        <f t="shared" si="12"/>
        <v>18.060092171824429</v>
      </c>
      <c r="AA19" s="90">
        <f t="shared" si="12"/>
        <v>18.51430348994581</v>
      </c>
      <c r="AB19" s="90">
        <f t="shared" si="12"/>
        <v>18.979938222717948</v>
      </c>
      <c r="AC19" s="90">
        <f t="shared" si="12"/>
        <v>19.457283669019301</v>
      </c>
      <c r="AD19" s="90" t="str">
        <f t="shared" si="12"/>
        <v>-</v>
      </c>
      <c r="AE19" s="90" t="str">
        <f t="shared" si="12"/>
        <v>-</v>
      </c>
      <c r="AF19" s="90" t="str">
        <f t="shared" si="12"/>
        <v>-</v>
      </c>
      <c r="AG19" s="90" t="str">
        <f t="shared" si="12"/>
        <v>-</v>
      </c>
      <c r="AH19" s="90" t="str">
        <f t="shared" si="12"/>
        <v>-</v>
      </c>
      <c r="AI19" s="91" t="str">
        <f t="shared" si="12"/>
        <v>-</v>
      </c>
    </row>
    <row r="21" spans="3:35">
      <c r="C21" s="20"/>
    </row>
    <row r="22" spans="3:35" ht="15.75">
      <c r="C22" s="67" t="s">
        <v>107</v>
      </c>
    </row>
    <row r="23" spans="3:35" ht="15.75" thickBot="1"/>
    <row r="24" spans="3:35" ht="15.75" thickBot="1">
      <c r="C24" s="3"/>
      <c r="E24" s="212">
        <v>0</v>
      </c>
      <c r="F24" s="83">
        <v>1</v>
      </c>
      <c r="G24" s="83">
        <v>2</v>
      </c>
      <c r="H24" s="83">
        <v>3</v>
      </c>
      <c r="I24" s="83">
        <v>4</v>
      </c>
      <c r="J24" s="83">
        <v>5</v>
      </c>
      <c r="K24" s="83">
        <v>6</v>
      </c>
      <c r="L24" s="83">
        <v>7</v>
      </c>
      <c r="M24" s="83">
        <v>8</v>
      </c>
      <c r="N24" s="83">
        <v>9</v>
      </c>
      <c r="O24" s="83">
        <v>10</v>
      </c>
      <c r="P24" s="83">
        <v>11</v>
      </c>
      <c r="Q24" s="83">
        <v>12</v>
      </c>
      <c r="R24" s="83">
        <v>13</v>
      </c>
      <c r="S24" s="83">
        <v>14</v>
      </c>
      <c r="T24" s="84">
        <v>15</v>
      </c>
      <c r="U24" s="83">
        <v>16</v>
      </c>
      <c r="V24" s="85">
        <v>17</v>
      </c>
      <c r="W24" s="86">
        <v>18</v>
      </c>
      <c r="X24" s="86">
        <v>19</v>
      </c>
      <c r="Y24" s="87">
        <v>20</v>
      </c>
      <c r="Z24" s="83">
        <v>21</v>
      </c>
      <c r="AA24" s="85">
        <v>22</v>
      </c>
      <c r="AB24" s="86">
        <v>23</v>
      </c>
      <c r="AC24" s="86">
        <v>24</v>
      </c>
      <c r="AD24" s="87">
        <v>25</v>
      </c>
      <c r="AE24" s="83">
        <v>26</v>
      </c>
      <c r="AF24" s="85">
        <v>27</v>
      </c>
      <c r="AG24" s="86">
        <v>28</v>
      </c>
      <c r="AH24" s="86">
        <v>29</v>
      </c>
      <c r="AI24" s="88">
        <v>30</v>
      </c>
    </row>
    <row r="25" spans="3:35" ht="15.75" thickBot="1">
      <c r="C25" s="4" t="s">
        <v>17</v>
      </c>
      <c r="E25" s="225">
        <f>+E60/1000</f>
        <v>13000</v>
      </c>
      <c r="F25" s="231">
        <f t="shared" ref="F25:AI25" si="13">+F60/1000</f>
        <v>462.4678178967589</v>
      </c>
      <c r="G25" s="231">
        <f t="shared" si="13"/>
        <v>959.44683423624554</v>
      </c>
      <c r="H25" s="231">
        <f t="shared" si="13"/>
        <v>1491.3948614355156</v>
      </c>
      <c r="I25" s="231">
        <f t="shared" si="13"/>
        <v>2056.6394794990215</v>
      </c>
      <c r="J25" s="231">
        <f t="shared" si="13"/>
        <v>2653.6305044105998</v>
      </c>
      <c r="K25" s="231">
        <f t="shared" si="13"/>
        <v>2739.1304792627093</v>
      </c>
      <c r="L25" s="231">
        <f t="shared" si="13"/>
        <v>2824.6187415204981</v>
      </c>
      <c r="M25" s="231">
        <f t="shared" si="13"/>
        <v>2912.7750924433531</v>
      </c>
      <c r="N25" s="231">
        <f t="shared" si="13"/>
        <v>3000.7409002351419</v>
      </c>
      <c r="O25" s="231">
        <f t="shared" si="13"/>
        <v>3088.3325271130061</v>
      </c>
      <c r="P25" s="231">
        <f t="shared" si="13"/>
        <v>3175.3617377270507</v>
      </c>
      <c r="Q25" s="231">
        <f t="shared" si="13"/>
        <v>3261.6363161410941</v>
      </c>
      <c r="R25" s="231">
        <f t="shared" si="13"/>
        <v>3346.960722171345</v>
      </c>
      <c r="S25" s="231">
        <f t="shared" si="13"/>
        <v>3434.5172146633472</v>
      </c>
      <c r="T25" s="231">
        <f t="shared" si="13"/>
        <v>3520.8953226121298</v>
      </c>
      <c r="U25" s="231">
        <f t="shared" si="13"/>
        <v>3609.4458399758246</v>
      </c>
      <c r="V25" s="231">
        <f t="shared" si="13"/>
        <v>3700.2234028512162</v>
      </c>
      <c r="W25" s="231">
        <f t="shared" si="13"/>
        <v>3793.2840214329235</v>
      </c>
      <c r="X25" s="231">
        <f t="shared" si="13"/>
        <v>3888.6851145719615</v>
      </c>
      <c r="Y25" s="231">
        <f t="shared" si="13"/>
        <v>3986.4855452034458</v>
      </c>
      <c r="Z25" s="231">
        <f t="shared" si="13"/>
        <v>4086.7456566653127</v>
      </c>
      <c r="AA25" s="231">
        <f t="shared" si="13"/>
        <v>4189.527309930445</v>
      </c>
      <c r="AB25" s="231">
        <f t="shared" si="13"/>
        <v>4294.8939217751949</v>
      </c>
      <c r="AC25" s="231">
        <f t="shared" si="13"/>
        <v>4402.9105039078413</v>
      </c>
      <c r="AD25" s="231">
        <f t="shared" si="13"/>
        <v>4513.6437030811239</v>
      </c>
      <c r="AE25" s="231">
        <f t="shared" si="13"/>
        <v>4627.1618422136144</v>
      </c>
      <c r="AF25" s="231">
        <f t="shared" si="13"/>
        <v>4743.5349625452864</v>
      </c>
      <c r="AG25" s="231">
        <f t="shared" si="13"/>
        <v>4862.8348668532999</v>
      </c>
      <c r="AH25" s="231">
        <f t="shared" si="13"/>
        <v>4985.1351637546604</v>
      </c>
      <c r="AI25" s="232">
        <f t="shared" si="13"/>
        <v>5110.5113131230892</v>
      </c>
    </row>
    <row r="26" spans="3:35" ht="15.75" thickBot="1">
      <c r="C26" s="89" t="s">
        <v>18</v>
      </c>
      <c r="E26" s="226">
        <f t="shared" ref="E26:E35" si="14">+E61/1000</f>
        <v>13000</v>
      </c>
      <c r="F26" s="233">
        <f t="shared" ref="F26:AI26" si="15">+F61/1000</f>
        <v>0</v>
      </c>
      <c r="G26" s="233">
        <f t="shared" si="15"/>
        <v>0</v>
      </c>
      <c r="H26" s="233">
        <f t="shared" si="15"/>
        <v>0</v>
      </c>
      <c r="I26" s="233">
        <f t="shared" si="15"/>
        <v>0</v>
      </c>
      <c r="J26" s="233">
        <f t="shared" si="15"/>
        <v>0</v>
      </c>
      <c r="K26" s="233">
        <f t="shared" si="15"/>
        <v>0</v>
      </c>
      <c r="L26" s="233">
        <f t="shared" si="15"/>
        <v>0</v>
      </c>
      <c r="M26" s="233">
        <f t="shared" si="15"/>
        <v>0</v>
      </c>
      <c r="N26" s="233">
        <f t="shared" si="15"/>
        <v>0</v>
      </c>
      <c r="O26" s="233">
        <f t="shared" si="15"/>
        <v>0</v>
      </c>
      <c r="P26" s="233">
        <f t="shared" si="15"/>
        <v>0</v>
      </c>
      <c r="Q26" s="233">
        <f t="shared" si="15"/>
        <v>0</v>
      </c>
      <c r="R26" s="233">
        <f t="shared" si="15"/>
        <v>0</v>
      </c>
      <c r="S26" s="233">
        <f t="shared" si="15"/>
        <v>0</v>
      </c>
      <c r="T26" s="233">
        <f t="shared" si="15"/>
        <v>0</v>
      </c>
      <c r="U26" s="233">
        <f t="shared" si="15"/>
        <v>0</v>
      </c>
      <c r="V26" s="233">
        <f t="shared" si="15"/>
        <v>0</v>
      </c>
      <c r="W26" s="233">
        <f t="shared" si="15"/>
        <v>0</v>
      </c>
      <c r="X26" s="233">
        <f t="shared" si="15"/>
        <v>0</v>
      </c>
      <c r="Y26" s="233">
        <f t="shared" si="15"/>
        <v>0</v>
      </c>
      <c r="Z26" s="233">
        <f t="shared" si="15"/>
        <v>0</v>
      </c>
      <c r="AA26" s="233">
        <f t="shared" si="15"/>
        <v>0</v>
      </c>
      <c r="AB26" s="233">
        <f t="shared" si="15"/>
        <v>0</v>
      </c>
      <c r="AC26" s="233">
        <f t="shared" si="15"/>
        <v>0</v>
      </c>
      <c r="AD26" s="233">
        <f t="shared" si="15"/>
        <v>0</v>
      </c>
      <c r="AE26" s="233">
        <f t="shared" si="15"/>
        <v>0</v>
      </c>
      <c r="AF26" s="233">
        <f t="shared" si="15"/>
        <v>0</v>
      </c>
      <c r="AG26" s="233">
        <f t="shared" si="15"/>
        <v>0</v>
      </c>
      <c r="AH26" s="233">
        <f t="shared" si="15"/>
        <v>0</v>
      </c>
      <c r="AI26" s="234">
        <f t="shared" si="15"/>
        <v>0</v>
      </c>
    </row>
    <row r="27" spans="3:35" ht="15.75" thickBot="1">
      <c r="C27" s="89" t="s">
        <v>19</v>
      </c>
      <c r="E27" s="227">
        <f t="shared" si="14"/>
        <v>0</v>
      </c>
      <c r="F27" s="235">
        <f t="shared" ref="F27:AI27" si="16">+F62/1000</f>
        <v>462.4678178967589</v>
      </c>
      <c r="G27" s="233">
        <f t="shared" si="16"/>
        <v>959.44683423624554</v>
      </c>
      <c r="H27" s="233">
        <f t="shared" si="16"/>
        <v>1491.3948614355156</v>
      </c>
      <c r="I27" s="233">
        <f t="shared" si="16"/>
        <v>2056.6394794990215</v>
      </c>
      <c r="J27" s="233">
        <f t="shared" si="16"/>
        <v>2653.6305044105998</v>
      </c>
      <c r="K27" s="233">
        <f t="shared" si="16"/>
        <v>2739.1304792627093</v>
      </c>
      <c r="L27" s="233">
        <f t="shared" si="16"/>
        <v>2824.6187415204981</v>
      </c>
      <c r="M27" s="233">
        <f t="shared" si="16"/>
        <v>2912.7750924433531</v>
      </c>
      <c r="N27" s="233">
        <f t="shared" si="16"/>
        <v>3000.7409002351419</v>
      </c>
      <c r="O27" s="233">
        <f t="shared" si="16"/>
        <v>3088.3325271130061</v>
      </c>
      <c r="P27" s="233">
        <f t="shared" si="16"/>
        <v>3175.3617377270507</v>
      </c>
      <c r="Q27" s="233">
        <f t="shared" si="16"/>
        <v>3261.6363161410941</v>
      </c>
      <c r="R27" s="233">
        <f t="shared" si="16"/>
        <v>3346.960722171345</v>
      </c>
      <c r="S27" s="233">
        <f t="shared" si="16"/>
        <v>3434.5172146633472</v>
      </c>
      <c r="T27" s="233">
        <f t="shared" si="16"/>
        <v>3520.8953226121298</v>
      </c>
      <c r="U27" s="233">
        <f t="shared" si="16"/>
        <v>3609.4458399758246</v>
      </c>
      <c r="V27" s="233">
        <f t="shared" si="16"/>
        <v>3700.2234028512162</v>
      </c>
      <c r="W27" s="233">
        <f t="shared" si="16"/>
        <v>3793.2840214329235</v>
      </c>
      <c r="X27" s="233">
        <f t="shared" si="16"/>
        <v>3888.6851145719615</v>
      </c>
      <c r="Y27" s="233">
        <f t="shared" si="16"/>
        <v>3986.4855452034458</v>
      </c>
      <c r="Z27" s="233">
        <f t="shared" si="16"/>
        <v>4086.7456566653127</v>
      </c>
      <c r="AA27" s="233">
        <f t="shared" si="16"/>
        <v>4189.527309930445</v>
      </c>
      <c r="AB27" s="233">
        <f t="shared" si="16"/>
        <v>4294.8939217751949</v>
      </c>
      <c r="AC27" s="233">
        <f t="shared" si="16"/>
        <v>4402.9105039078413</v>
      </c>
      <c r="AD27" s="233">
        <f t="shared" si="16"/>
        <v>4513.6437030811239</v>
      </c>
      <c r="AE27" s="233">
        <f t="shared" si="16"/>
        <v>4627.1618422136144</v>
      </c>
      <c r="AF27" s="233">
        <f t="shared" si="16"/>
        <v>4743.5349625452864</v>
      </c>
      <c r="AG27" s="233">
        <f t="shared" si="16"/>
        <v>4862.8348668532999</v>
      </c>
      <c r="AH27" s="233">
        <f t="shared" si="16"/>
        <v>4985.1351637546604</v>
      </c>
      <c r="AI27" s="234">
        <f t="shared" si="16"/>
        <v>5110.5113131230892</v>
      </c>
    </row>
    <row r="28" spans="3:35" ht="15.75" thickBot="1">
      <c r="C28" s="4" t="s">
        <v>20</v>
      </c>
      <c r="E28" s="270">
        <f t="shared" si="14"/>
        <v>-13000</v>
      </c>
      <c r="F28" s="271">
        <f t="shared" ref="F28:AI28" si="17">+F63/1000</f>
        <v>-226.60923076941185</v>
      </c>
      <c r="G28" s="271">
        <f t="shared" si="17"/>
        <v>-470.12894877576025</v>
      </c>
      <c r="H28" s="271">
        <f t="shared" si="17"/>
        <v>-730.78348210340255</v>
      </c>
      <c r="I28" s="271">
        <f t="shared" si="17"/>
        <v>-1007.7533449545203</v>
      </c>
      <c r="J28" s="271">
        <f t="shared" si="17"/>
        <v>-1977.4868853353305</v>
      </c>
      <c r="K28" s="271">
        <f t="shared" si="17"/>
        <v>-2019.3818730128637</v>
      </c>
      <c r="L28" s="271">
        <f t="shared" si="17"/>
        <v>-2061.2711215191803</v>
      </c>
      <c r="M28" s="271">
        <f t="shared" si="17"/>
        <v>-2104.4677334713792</v>
      </c>
      <c r="N28" s="271">
        <f t="shared" si="17"/>
        <v>-2147.5709792893563</v>
      </c>
      <c r="O28" s="271">
        <f t="shared" si="17"/>
        <v>-2190.4908764595093</v>
      </c>
      <c r="P28" s="271">
        <f t="shared" si="17"/>
        <v>-2233.135189660391</v>
      </c>
      <c r="Q28" s="271">
        <f t="shared" si="17"/>
        <v>-2275.4097330832724</v>
      </c>
      <c r="R28" s="271">
        <f t="shared" si="17"/>
        <v>-2317.2186920380955</v>
      </c>
      <c r="S28" s="271">
        <f t="shared" si="17"/>
        <v>-2360.1213733591762</v>
      </c>
      <c r="T28" s="271">
        <f t="shared" si="17"/>
        <v>-2402.44664625408</v>
      </c>
      <c r="U28" s="271">
        <f t="shared" si="17"/>
        <v>-2445.8363997622901</v>
      </c>
      <c r="V28" s="271">
        <f t="shared" si="17"/>
        <v>-2490.317405571232</v>
      </c>
      <c r="W28" s="271">
        <f t="shared" si="17"/>
        <v>-2535.9171086762685</v>
      </c>
      <c r="X28" s="271">
        <f t="shared" si="17"/>
        <v>-2582.6636443143975</v>
      </c>
      <c r="Y28" s="271">
        <f t="shared" si="17"/>
        <v>-2630.5858553238249</v>
      </c>
      <c r="Z28" s="271">
        <f t="shared" si="17"/>
        <v>-2679.7133099401403</v>
      </c>
      <c r="AA28" s="271">
        <f t="shared" si="17"/>
        <v>-2730.0763200400547</v>
      </c>
      <c r="AB28" s="271">
        <f t="shared" si="17"/>
        <v>-2781.7059598439823</v>
      </c>
      <c r="AC28" s="271">
        <f t="shared" si="17"/>
        <v>-2834.6340850889787</v>
      </c>
      <c r="AD28" s="271">
        <f t="shared" si="17"/>
        <v>-2211.6854145097504</v>
      </c>
      <c r="AE28" s="271">
        <f t="shared" si="17"/>
        <v>-2267.3093026846705</v>
      </c>
      <c r="AF28" s="271">
        <f t="shared" si="17"/>
        <v>-2324.3321316471902</v>
      </c>
      <c r="AG28" s="271">
        <f t="shared" si="17"/>
        <v>-2382.789084758117</v>
      </c>
      <c r="AH28" s="271">
        <f t="shared" si="17"/>
        <v>-2442.7162302397828</v>
      </c>
      <c r="AI28" s="272">
        <f t="shared" si="17"/>
        <v>-2504.1505434303135</v>
      </c>
    </row>
    <row r="29" spans="3:35" ht="15.75" thickBot="1">
      <c r="C29" s="5" t="s">
        <v>21</v>
      </c>
      <c r="E29" s="228">
        <f t="shared" si="14"/>
        <v>0</v>
      </c>
      <c r="F29" s="233">
        <f t="shared" ref="F29:AI29" si="18">+F64/1000</f>
        <v>-184.98712715870357</v>
      </c>
      <c r="G29" s="233">
        <f t="shared" si="18"/>
        <v>-383.77873369449816</v>
      </c>
      <c r="H29" s="233">
        <f t="shared" si="18"/>
        <v>-596.55794457420609</v>
      </c>
      <c r="I29" s="233">
        <f t="shared" si="18"/>
        <v>-822.65579179960844</v>
      </c>
      <c r="J29" s="233">
        <f t="shared" si="18"/>
        <v>-1061.4522017642396</v>
      </c>
      <c r="K29" s="233">
        <f t="shared" si="18"/>
        <v>-1095.6521917050832</v>
      </c>
      <c r="L29" s="233">
        <f t="shared" si="18"/>
        <v>-1129.8474966081988</v>
      </c>
      <c r="M29" s="233">
        <f t="shared" si="18"/>
        <v>-1165.1100369773408</v>
      </c>
      <c r="N29" s="233">
        <f t="shared" si="18"/>
        <v>-1200.2963600940564</v>
      </c>
      <c r="O29" s="233">
        <f t="shared" si="18"/>
        <v>-1235.3330108452021</v>
      </c>
      <c r="P29" s="233">
        <f t="shared" si="18"/>
        <v>-1270.1446950908198</v>
      </c>
      <c r="Q29" s="233">
        <f t="shared" si="18"/>
        <v>-1304.654526456437</v>
      </c>
      <c r="R29" s="233">
        <f t="shared" si="18"/>
        <v>-1338.7842888685375</v>
      </c>
      <c r="S29" s="233">
        <f t="shared" si="18"/>
        <v>-1373.8068858653382</v>
      </c>
      <c r="T29" s="233">
        <f t="shared" si="18"/>
        <v>-1408.3581290448512</v>
      </c>
      <c r="U29" s="233">
        <f t="shared" si="18"/>
        <v>-1443.778335990329</v>
      </c>
      <c r="V29" s="233">
        <f t="shared" si="18"/>
        <v>-1480.0893611404858</v>
      </c>
      <c r="W29" s="233">
        <f t="shared" si="18"/>
        <v>-1517.3136085731689</v>
      </c>
      <c r="X29" s="233">
        <f t="shared" si="18"/>
        <v>-1555.474045828784</v>
      </c>
      <c r="Y29" s="233">
        <f t="shared" si="18"/>
        <v>-1594.5942180813781</v>
      </c>
      <c r="Z29" s="233">
        <f t="shared" si="18"/>
        <v>-1634.6982626661249</v>
      </c>
      <c r="AA29" s="233">
        <f t="shared" si="18"/>
        <v>-1675.8109239721778</v>
      </c>
      <c r="AB29" s="233">
        <f t="shared" si="18"/>
        <v>-1717.957568710078</v>
      </c>
      <c r="AC29" s="233">
        <f t="shared" si="18"/>
        <v>-1761.1642015631364</v>
      </c>
      <c r="AD29" s="233">
        <f t="shared" si="18"/>
        <v>-1805.4574812324495</v>
      </c>
      <c r="AE29" s="233">
        <f t="shared" si="18"/>
        <v>-1850.8647368854452</v>
      </c>
      <c r="AF29" s="233">
        <f t="shared" si="18"/>
        <v>-1897.4139850181141</v>
      </c>
      <c r="AG29" s="233">
        <f t="shared" si="18"/>
        <v>-1945.1339467413197</v>
      </c>
      <c r="AH29" s="233">
        <f t="shared" si="18"/>
        <v>-1994.0540655018635</v>
      </c>
      <c r="AI29" s="234">
        <f t="shared" si="18"/>
        <v>-2044.2045252492353</v>
      </c>
    </row>
    <row r="30" spans="3:35" ht="15.75" thickBot="1">
      <c r="C30" s="5" t="s">
        <v>52</v>
      </c>
      <c r="E30" s="228">
        <f t="shared" si="14"/>
        <v>-13000</v>
      </c>
      <c r="F30" s="233">
        <f t="shared" ref="F30:AI30" si="19">+F65/1000</f>
        <v>0</v>
      </c>
      <c r="G30" s="233">
        <f t="shared" si="19"/>
        <v>0</v>
      </c>
      <c r="H30" s="233">
        <f t="shared" si="19"/>
        <v>0</v>
      </c>
      <c r="I30" s="233">
        <f t="shared" si="19"/>
        <v>0</v>
      </c>
      <c r="J30" s="233">
        <f t="shared" si="19"/>
        <v>0</v>
      </c>
      <c r="K30" s="233">
        <f t="shared" si="19"/>
        <v>0</v>
      </c>
      <c r="L30" s="233">
        <f t="shared" si="19"/>
        <v>0</v>
      </c>
      <c r="M30" s="233">
        <f t="shared" si="19"/>
        <v>0</v>
      </c>
      <c r="N30" s="233">
        <f t="shared" si="19"/>
        <v>0</v>
      </c>
      <c r="O30" s="233">
        <f t="shared" si="19"/>
        <v>0</v>
      </c>
      <c r="P30" s="233">
        <f t="shared" si="19"/>
        <v>0</v>
      </c>
      <c r="Q30" s="233">
        <f t="shared" si="19"/>
        <v>0</v>
      </c>
      <c r="R30" s="233">
        <f t="shared" si="19"/>
        <v>0</v>
      </c>
      <c r="S30" s="233">
        <f t="shared" si="19"/>
        <v>0</v>
      </c>
      <c r="T30" s="233">
        <f t="shared" si="19"/>
        <v>0</v>
      </c>
      <c r="U30" s="233">
        <f t="shared" si="19"/>
        <v>0</v>
      </c>
      <c r="V30" s="233">
        <f t="shared" si="19"/>
        <v>0</v>
      </c>
      <c r="W30" s="233">
        <f t="shared" si="19"/>
        <v>0</v>
      </c>
      <c r="X30" s="233">
        <f t="shared" si="19"/>
        <v>0</v>
      </c>
      <c r="Y30" s="233">
        <f t="shared" si="19"/>
        <v>0</v>
      </c>
      <c r="Z30" s="233">
        <f t="shared" si="19"/>
        <v>0</v>
      </c>
      <c r="AA30" s="233">
        <f t="shared" si="19"/>
        <v>0</v>
      </c>
      <c r="AB30" s="233">
        <f t="shared" si="19"/>
        <v>0</v>
      </c>
      <c r="AC30" s="233">
        <f t="shared" si="19"/>
        <v>0</v>
      </c>
      <c r="AD30" s="233">
        <f t="shared" si="19"/>
        <v>0</v>
      </c>
      <c r="AE30" s="233">
        <f t="shared" si="19"/>
        <v>0</v>
      </c>
      <c r="AF30" s="233">
        <f t="shared" si="19"/>
        <v>0</v>
      </c>
      <c r="AG30" s="233">
        <f t="shared" si="19"/>
        <v>0</v>
      </c>
      <c r="AH30" s="233">
        <f t="shared" si="19"/>
        <v>0</v>
      </c>
      <c r="AI30" s="234">
        <f t="shared" si="19"/>
        <v>0</v>
      </c>
    </row>
    <row r="31" spans="3:35" ht="15.75" thickBot="1">
      <c r="C31" s="5" t="s">
        <v>51</v>
      </c>
      <c r="E31" s="228">
        <f t="shared" si="14"/>
        <v>0</v>
      </c>
      <c r="F31" s="233">
        <f t="shared" ref="F31:AI31" si="20">+F66/1000</f>
        <v>-41.622103610708301</v>
      </c>
      <c r="G31" s="233">
        <f t="shared" si="20"/>
        <v>-86.350215081262107</v>
      </c>
      <c r="H31" s="233">
        <f t="shared" si="20"/>
        <v>-134.2255375291964</v>
      </c>
      <c r="I31" s="233">
        <f t="shared" si="20"/>
        <v>-185.09755315491194</v>
      </c>
      <c r="J31" s="233">
        <f t="shared" si="20"/>
        <v>-238.82674539695401</v>
      </c>
      <c r="K31" s="233">
        <f t="shared" si="20"/>
        <v>-246.52174313364387</v>
      </c>
      <c r="L31" s="233">
        <f t="shared" si="20"/>
        <v>-254.21568673684484</v>
      </c>
      <c r="M31" s="233">
        <f t="shared" si="20"/>
        <v>-262.14975831990182</v>
      </c>
      <c r="N31" s="233">
        <f t="shared" si="20"/>
        <v>-270.06668102116282</v>
      </c>
      <c r="O31" s="233">
        <f t="shared" si="20"/>
        <v>-277.9499274401706</v>
      </c>
      <c r="P31" s="233">
        <f t="shared" si="20"/>
        <v>-285.7825563954346</v>
      </c>
      <c r="Q31" s="233">
        <f t="shared" si="20"/>
        <v>-293.54726845269852</v>
      </c>
      <c r="R31" s="233">
        <f t="shared" si="20"/>
        <v>-301.22646499542111</v>
      </c>
      <c r="S31" s="233">
        <f t="shared" si="20"/>
        <v>-309.10654931970134</v>
      </c>
      <c r="T31" s="233">
        <f t="shared" si="20"/>
        <v>-316.88057903509173</v>
      </c>
      <c r="U31" s="233">
        <f t="shared" si="20"/>
        <v>-324.85012559782427</v>
      </c>
      <c r="V31" s="233">
        <f t="shared" si="20"/>
        <v>-333.02010625660949</v>
      </c>
      <c r="W31" s="233">
        <f t="shared" si="20"/>
        <v>-341.39556192896316</v>
      </c>
      <c r="X31" s="233">
        <f t="shared" si="20"/>
        <v>-349.98166031147662</v>
      </c>
      <c r="Y31" s="233">
        <f t="shared" si="20"/>
        <v>-358.78369906831023</v>
      </c>
      <c r="Z31" s="233">
        <f t="shared" si="20"/>
        <v>-367.80710909987818</v>
      </c>
      <c r="AA31" s="233">
        <f t="shared" si="20"/>
        <v>-377.05745789374009</v>
      </c>
      <c r="AB31" s="233">
        <f t="shared" si="20"/>
        <v>-386.54045295976749</v>
      </c>
      <c r="AC31" s="233">
        <f t="shared" si="20"/>
        <v>-396.26194535170572</v>
      </c>
      <c r="AD31" s="233">
        <f t="shared" si="20"/>
        <v>-406.22793327730108</v>
      </c>
      <c r="AE31" s="233">
        <f t="shared" si="20"/>
        <v>-416.4445657992253</v>
      </c>
      <c r="AF31" s="233">
        <f t="shared" si="20"/>
        <v>-426.91814662907575</v>
      </c>
      <c r="AG31" s="233">
        <f t="shared" si="20"/>
        <v>-437.65513801679697</v>
      </c>
      <c r="AH31" s="233">
        <f t="shared" si="20"/>
        <v>-448.66216473791951</v>
      </c>
      <c r="AI31" s="234">
        <f t="shared" si="20"/>
        <v>-459.9460181810781</v>
      </c>
    </row>
    <row r="32" spans="3:35" ht="15.75" thickBot="1">
      <c r="C32" s="5" t="s">
        <v>163</v>
      </c>
      <c r="E32" s="228">
        <f t="shared" si="14"/>
        <v>0</v>
      </c>
      <c r="F32" s="233">
        <f t="shared" ref="F32:AI32" si="21">+F67/1000</f>
        <v>0</v>
      </c>
      <c r="G32" s="233">
        <f t="shared" si="21"/>
        <v>0</v>
      </c>
      <c r="H32" s="233">
        <f t="shared" si="21"/>
        <v>0</v>
      </c>
      <c r="I32" s="233">
        <f t="shared" si="21"/>
        <v>0</v>
      </c>
      <c r="J32" s="233">
        <f t="shared" si="21"/>
        <v>-360.68501075426622</v>
      </c>
      <c r="K32" s="233">
        <f t="shared" si="21"/>
        <v>-372.22693109840276</v>
      </c>
      <c r="L32" s="233">
        <f t="shared" si="21"/>
        <v>-384.13819289355166</v>
      </c>
      <c r="M32" s="233">
        <f t="shared" si="21"/>
        <v>-396.43061506614532</v>
      </c>
      <c r="N32" s="233">
        <f t="shared" si="21"/>
        <v>-409.116394748262</v>
      </c>
      <c r="O32" s="233">
        <f t="shared" si="21"/>
        <v>-422.20811938020637</v>
      </c>
      <c r="P32" s="233">
        <f t="shared" si="21"/>
        <v>-435.71877920037298</v>
      </c>
      <c r="Q32" s="233">
        <f t="shared" si="21"/>
        <v>-449.66178013478492</v>
      </c>
      <c r="R32" s="233">
        <f t="shared" si="21"/>
        <v>-464.05095709909807</v>
      </c>
      <c r="S32" s="233">
        <f t="shared" si="21"/>
        <v>-478.90058772626924</v>
      </c>
      <c r="T32" s="233">
        <f t="shared" si="21"/>
        <v>-494.22540653350984</v>
      </c>
      <c r="U32" s="233">
        <f t="shared" si="21"/>
        <v>-510.04061954258208</v>
      </c>
      <c r="V32" s="233">
        <f t="shared" si="21"/>
        <v>-526.36191936794467</v>
      </c>
      <c r="W32" s="233">
        <f t="shared" si="21"/>
        <v>-543.20550078771896</v>
      </c>
      <c r="X32" s="233">
        <f t="shared" si="21"/>
        <v>-560.58807681292603</v>
      </c>
      <c r="Y32" s="233">
        <f t="shared" si="21"/>
        <v>-578.52689527093958</v>
      </c>
      <c r="Z32" s="233">
        <f t="shared" si="21"/>
        <v>-597.03975591960966</v>
      </c>
      <c r="AA32" s="233">
        <f t="shared" si="21"/>
        <v>-616.14502810903718</v>
      </c>
      <c r="AB32" s="233">
        <f t="shared" si="21"/>
        <v>-635.86166900852641</v>
      </c>
      <c r="AC32" s="233">
        <f t="shared" si="21"/>
        <v>-656.20924241679916</v>
      </c>
      <c r="AD32" s="233">
        <f t="shared" si="21"/>
        <v>0</v>
      </c>
      <c r="AE32" s="233">
        <f t="shared" si="21"/>
        <v>0</v>
      </c>
      <c r="AF32" s="233">
        <f t="shared" si="21"/>
        <v>0</v>
      </c>
      <c r="AG32" s="233">
        <f t="shared" si="21"/>
        <v>0</v>
      </c>
      <c r="AH32" s="233">
        <f t="shared" si="21"/>
        <v>0</v>
      </c>
      <c r="AI32" s="234">
        <f t="shared" si="21"/>
        <v>0</v>
      </c>
    </row>
    <row r="33" spans="3:35" ht="15.75" thickBot="1">
      <c r="C33" s="5" t="s">
        <v>53</v>
      </c>
      <c r="E33" s="228">
        <f t="shared" si="14"/>
        <v>0</v>
      </c>
      <c r="F33" s="233">
        <f t="shared" ref="F33:AI33" si="22">+F68/1000</f>
        <v>0</v>
      </c>
      <c r="G33" s="233">
        <f t="shared" si="22"/>
        <v>0</v>
      </c>
      <c r="H33" s="233">
        <f t="shared" si="22"/>
        <v>0</v>
      </c>
      <c r="I33" s="233">
        <f t="shared" si="22"/>
        <v>0</v>
      </c>
      <c r="J33" s="233">
        <f t="shared" si="22"/>
        <v>-316.52292741987043</v>
      </c>
      <c r="K33" s="233">
        <f t="shared" si="22"/>
        <v>-304.98100707573388</v>
      </c>
      <c r="L33" s="233">
        <f t="shared" si="22"/>
        <v>-293.06974528058504</v>
      </c>
      <c r="M33" s="233">
        <f t="shared" si="22"/>
        <v>-280.77732310799138</v>
      </c>
      <c r="N33" s="233">
        <f t="shared" si="22"/>
        <v>-268.09154342587465</v>
      </c>
      <c r="O33" s="233">
        <f t="shared" si="22"/>
        <v>-254.99981879393027</v>
      </c>
      <c r="P33" s="233">
        <f t="shared" si="22"/>
        <v>-241.48915897376367</v>
      </c>
      <c r="Q33" s="233">
        <f t="shared" si="22"/>
        <v>-227.54615803935175</v>
      </c>
      <c r="R33" s="233">
        <f t="shared" si="22"/>
        <v>-213.1569810750386</v>
      </c>
      <c r="S33" s="233">
        <f t="shared" si="22"/>
        <v>-198.30735044786746</v>
      </c>
      <c r="T33" s="233">
        <f t="shared" si="22"/>
        <v>-182.98253164062686</v>
      </c>
      <c r="U33" s="233">
        <f t="shared" si="22"/>
        <v>-167.16731863155456</v>
      </c>
      <c r="V33" s="233">
        <f t="shared" si="22"/>
        <v>-150.84601880619195</v>
      </c>
      <c r="W33" s="233">
        <f t="shared" si="22"/>
        <v>-134.00243738641774</v>
      </c>
      <c r="X33" s="233">
        <f t="shared" si="22"/>
        <v>-116.6198613612107</v>
      </c>
      <c r="Y33" s="233">
        <f t="shared" si="22"/>
        <v>-98.681042903197081</v>
      </c>
      <c r="Z33" s="233">
        <f t="shared" si="22"/>
        <v>-80.168182254527025</v>
      </c>
      <c r="AA33" s="233">
        <f t="shared" si="22"/>
        <v>-61.062910065099508</v>
      </c>
      <c r="AB33" s="233">
        <f t="shared" si="22"/>
        <v>-41.346269165610309</v>
      </c>
      <c r="AC33" s="233">
        <f t="shared" si="22"/>
        <v>-20.998695757337472</v>
      </c>
      <c r="AD33" s="233">
        <f t="shared" si="22"/>
        <v>0</v>
      </c>
      <c r="AE33" s="233">
        <f t="shared" si="22"/>
        <v>0</v>
      </c>
      <c r="AF33" s="233">
        <f t="shared" si="22"/>
        <v>0</v>
      </c>
      <c r="AG33" s="233">
        <f t="shared" si="22"/>
        <v>0</v>
      </c>
      <c r="AH33" s="233">
        <f t="shared" si="22"/>
        <v>0</v>
      </c>
      <c r="AI33" s="234">
        <f t="shared" si="22"/>
        <v>0</v>
      </c>
    </row>
    <row r="34" spans="3:35" ht="15.75" thickBot="1">
      <c r="C34" s="6" t="s">
        <v>157</v>
      </c>
      <c r="E34" s="229">
        <f t="shared" si="14"/>
        <v>0</v>
      </c>
      <c r="F34" s="236">
        <f t="shared" ref="F34:AI34" si="23">+F69/1000</f>
        <v>235.85858712734705</v>
      </c>
      <c r="G34" s="236">
        <f t="shared" si="23"/>
        <v>489.31788546048523</v>
      </c>
      <c r="H34" s="236">
        <f t="shared" si="23"/>
        <v>760.61137933211307</v>
      </c>
      <c r="I34" s="236">
        <f t="shared" si="23"/>
        <v>1048.8861345445011</v>
      </c>
      <c r="J34" s="236">
        <f t="shared" si="23"/>
        <v>676.14361907526938</v>
      </c>
      <c r="K34" s="236">
        <f t="shared" si="23"/>
        <v>719.74860624984535</v>
      </c>
      <c r="L34" s="236">
        <f t="shared" si="23"/>
        <v>763.34762000131752</v>
      </c>
      <c r="M34" s="236">
        <f t="shared" si="23"/>
        <v>808.30735897197383</v>
      </c>
      <c r="N34" s="236">
        <f t="shared" si="23"/>
        <v>853.16992094578598</v>
      </c>
      <c r="O34" s="236">
        <f t="shared" si="23"/>
        <v>897.8416506534968</v>
      </c>
      <c r="P34" s="236">
        <f t="shared" si="23"/>
        <v>942.2265480666598</v>
      </c>
      <c r="Q34" s="236">
        <f t="shared" si="23"/>
        <v>986.2265830578217</v>
      </c>
      <c r="R34" s="236">
        <f t="shared" si="23"/>
        <v>1029.7420301332493</v>
      </c>
      <c r="S34" s="236">
        <f t="shared" si="23"/>
        <v>1074.395841304171</v>
      </c>
      <c r="T34" s="236">
        <f t="shared" si="23"/>
        <v>1118.4486763580496</v>
      </c>
      <c r="U34" s="236">
        <f t="shared" si="23"/>
        <v>1163.6094402135345</v>
      </c>
      <c r="V34" s="236">
        <f t="shared" si="23"/>
        <v>1209.9059972799839</v>
      </c>
      <c r="W34" s="236">
        <f t="shared" si="23"/>
        <v>1257.366912756655</v>
      </c>
      <c r="X34" s="236">
        <f t="shared" si="23"/>
        <v>1306.021470257564</v>
      </c>
      <c r="Y34" s="236">
        <f t="shared" si="23"/>
        <v>1355.8996898796208</v>
      </c>
      <c r="Z34" s="236">
        <f t="shared" si="23"/>
        <v>1407.0323467251724</v>
      </c>
      <c r="AA34" s="236">
        <f t="shared" si="23"/>
        <v>1459.4509898903905</v>
      </c>
      <c r="AB34" s="236">
        <f t="shared" si="23"/>
        <v>1513.1879619312124</v>
      </c>
      <c r="AC34" s="236">
        <f t="shared" si="23"/>
        <v>1568.276418818863</v>
      </c>
      <c r="AD34" s="236">
        <f t="shared" si="23"/>
        <v>2301.958288571373</v>
      </c>
      <c r="AE34" s="236">
        <f t="shared" si="23"/>
        <v>2359.8525395289435</v>
      </c>
      <c r="AF34" s="236">
        <f t="shared" si="23"/>
        <v>2419.2028308980957</v>
      </c>
      <c r="AG34" s="236">
        <f t="shared" si="23"/>
        <v>2480.0457820951829</v>
      </c>
      <c r="AH34" s="236">
        <f t="shared" si="23"/>
        <v>2542.4189335148776</v>
      </c>
      <c r="AI34" s="237">
        <f t="shared" si="23"/>
        <v>2606.3607696927756</v>
      </c>
    </row>
    <row r="35" spans="3:35" ht="15.75" thickBot="1">
      <c r="C35" s="6" t="s">
        <v>158</v>
      </c>
      <c r="E35" s="229">
        <f t="shared" si="14"/>
        <v>0</v>
      </c>
      <c r="F35" s="236">
        <f t="shared" ref="F35:AI35" si="24">+F70/1000</f>
        <v>235.85858712734705</v>
      </c>
      <c r="G35" s="236">
        <f t="shared" si="24"/>
        <v>725.17647258783222</v>
      </c>
      <c r="H35" s="236">
        <f t="shared" si="24"/>
        <v>1485.7878519199453</v>
      </c>
      <c r="I35" s="236">
        <f t="shared" si="24"/>
        <v>2534.6739864644464</v>
      </c>
      <c r="J35" s="236">
        <f t="shared" si="24"/>
        <v>3210.8176055397157</v>
      </c>
      <c r="K35" s="236">
        <f t="shared" si="24"/>
        <v>3930.5662117895613</v>
      </c>
      <c r="L35" s="236">
        <f t="shared" si="24"/>
        <v>4693.9138317908792</v>
      </c>
      <c r="M35" s="236">
        <f t="shared" si="24"/>
        <v>5502.2211907628534</v>
      </c>
      <c r="N35" s="236">
        <f t="shared" si="24"/>
        <v>6355.3911117086391</v>
      </c>
      <c r="O35" s="236">
        <f t="shared" si="24"/>
        <v>7253.2327623621359</v>
      </c>
      <c r="P35" s="236">
        <f t="shared" si="24"/>
        <v>8195.459310428796</v>
      </c>
      <c r="Q35" s="236">
        <f t="shared" si="24"/>
        <v>9181.6858934866177</v>
      </c>
      <c r="R35" s="236">
        <f t="shared" si="24"/>
        <v>10211.427923619867</v>
      </c>
      <c r="S35" s="236">
        <f t="shared" si="24"/>
        <v>11285.823764924038</v>
      </c>
      <c r="T35" s="236">
        <f t="shared" si="24"/>
        <v>12404.272441282088</v>
      </c>
      <c r="U35" s="236">
        <f t="shared" si="24"/>
        <v>13567.881881495623</v>
      </c>
      <c r="V35" s="236">
        <f t="shared" si="24"/>
        <v>14777.787878775607</v>
      </c>
      <c r="W35" s="236">
        <f t="shared" si="24"/>
        <v>16035.154791532263</v>
      </c>
      <c r="X35" s="236">
        <f t="shared" si="24"/>
        <v>17341.176261789828</v>
      </c>
      <c r="Y35" s="236">
        <f t="shared" si="24"/>
        <v>18697.075951669452</v>
      </c>
      <c r="Z35" s="236">
        <f t="shared" si="24"/>
        <v>20104.108298394625</v>
      </c>
      <c r="AA35" s="236">
        <f t="shared" si="24"/>
        <v>21563.559288285014</v>
      </c>
      <c r="AB35" s="236">
        <f t="shared" si="24"/>
        <v>23076.747250216227</v>
      </c>
      <c r="AC35" s="236">
        <f t="shared" si="24"/>
        <v>24645.02366903509</v>
      </c>
      <c r="AD35" s="236">
        <f t="shared" si="24"/>
        <v>26946.981957606466</v>
      </c>
      <c r="AE35" s="236">
        <f t="shared" si="24"/>
        <v>29306.834497135409</v>
      </c>
      <c r="AF35" s="236">
        <f t="shared" si="24"/>
        <v>31726.037328033504</v>
      </c>
      <c r="AG35" s="236">
        <f t="shared" si="24"/>
        <v>34206.083110128689</v>
      </c>
      <c r="AH35" s="236">
        <f t="shared" si="24"/>
        <v>36748.502043643566</v>
      </c>
      <c r="AI35" s="237">
        <f t="shared" si="24"/>
        <v>39354.862813336345</v>
      </c>
    </row>
    <row r="36" spans="3:35" ht="15.75" thickBot="1">
      <c r="C36" s="6" t="s">
        <v>126</v>
      </c>
      <c r="E36" s="92" t="str">
        <f>+IFERROR((E27+E29+E31)/(-E32-E33),"-")</f>
        <v>-</v>
      </c>
      <c r="F36" s="90" t="str">
        <f t="shared" ref="F36:AI36" si="25">+IFERROR((F27+F29+F31)/(-F32-F33),"-")</f>
        <v>-</v>
      </c>
      <c r="G36" s="90" t="str">
        <f t="shared" si="25"/>
        <v>-</v>
      </c>
      <c r="H36" s="90" t="str">
        <f t="shared" si="25"/>
        <v>-</v>
      </c>
      <c r="I36" s="90" t="str">
        <f t="shared" si="25"/>
        <v>-</v>
      </c>
      <c r="J36" s="90">
        <f t="shared" si="25"/>
        <v>1.9984283717911862</v>
      </c>
      <c r="K36" s="90">
        <f>+IFERROR((K27+K29+K31)/(-K32-K33),"-")</f>
        <v>2.0628177339302987</v>
      </c>
      <c r="L36" s="90">
        <f t="shared" si="25"/>
        <v>2.1271982754062626</v>
      </c>
      <c r="M36" s="90">
        <f t="shared" si="25"/>
        <v>2.1935881335816925</v>
      </c>
      <c r="N36" s="90">
        <f t="shared" si="25"/>
        <v>2.2598344952158591</v>
      </c>
      <c r="O36" s="90">
        <f t="shared" si="25"/>
        <v>2.3257990641312101</v>
      </c>
      <c r="P36" s="90">
        <f t="shared" si="25"/>
        <v>2.391340081758428</v>
      </c>
      <c r="Q36" s="90">
        <f t="shared" si="25"/>
        <v>2.456312791779804</v>
      </c>
      <c r="R36" s="90">
        <f t="shared" si="25"/>
        <v>2.5205699344127637</v>
      </c>
      <c r="S36" s="90">
        <f t="shared" si="25"/>
        <v>2.5865080438970014</v>
      </c>
      <c r="T36" s="90">
        <f t="shared" si="25"/>
        <v>2.6515587212010105</v>
      </c>
      <c r="U36" s="90">
        <f t="shared" si="25"/>
        <v>2.7182454230392157</v>
      </c>
      <c r="V36" s="90">
        <f t="shared" si="25"/>
        <v>2.7866092954286517</v>
      </c>
      <c r="W36" s="90">
        <f t="shared" si="25"/>
        <v>2.8566925192086816</v>
      </c>
      <c r="X36" s="90">
        <f t="shared" si="25"/>
        <v>2.9285383360667798</v>
      </c>
      <c r="Y36" s="90">
        <f t="shared" si="25"/>
        <v>3.0021910752188585</v>
      </c>
      <c r="Z36" s="90">
        <f t="shared" si="25"/>
        <v>3.0776961807606131</v>
      </c>
      <c r="AA36" s="90">
        <f t="shared" si="25"/>
        <v>3.1551002397067416</v>
      </c>
      <c r="AB36" s="90">
        <f t="shared" si="25"/>
        <v>3.2344510107353655</v>
      </c>
      <c r="AC36" s="90">
        <f t="shared" si="25"/>
        <v>3.3157974536553603</v>
      </c>
      <c r="AD36" s="90" t="str">
        <f t="shared" si="25"/>
        <v>-</v>
      </c>
      <c r="AE36" s="90" t="str">
        <f t="shared" si="25"/>
        <v>-</v>
      </c>
      <c r="AF36" s="90" t="str">
        <f t="shared" si="25"/>
        <v>-</v>
      </c>
      <c r="AG36" s="90" t="str">
        <f t="shared" si="25"/>
        <v>-</v>
      </c>
      <c r="AH36" s="90" t="str">
        <f t="shared" si="25"/>
        <v>-</v>
      </c>
      <c r="AI36" s="91" t="str">
        <f t="shared" si="25"/>
        <v>-</v>
      </c>
    </row>
    <row r="39" spans="3:35" ht="21">
      <c r="C39" s="19" t="s">
        <v>104</v>
      </c>
    </row>
    <row r="41" spans="3:35" ht="15.75">
      <c r="C41" s="67" t="s">
        <v>242</v>
      </c>
    </row>
    <row r="43" spans="3:35">
      <c r="D43" s="8"/>
      <c r="E43" s="2">
        <v>0</v>
      </c>
      <c r="F43" s="2">
        <v>1</v>
      </c>
      <c r="G43" s="2">
        <v>2</v>
      </c>
      <c r="H43" s="2">
        <v>3</v>
      </c>
      <c r="I43" s="2">
        <v>4</v>
      </c>
      <c r="J43" s="2">
        <v>5</v>
      </c>
      <c r="K43" s="2">
        <v>6</v>
      </c>
      <c r="L43" s="2">
        <v>7</v>
      </c>
      <c r="M43" s="2">
        <v>8</v>
      </c>
      <c r="N43" s="2">
        <v>9</v>
      </c>
      <c r="O43" s="2">
        <v>10</v>
      </c>
      <c r="P43" s="2">
        <v>11</v>
      </c>
      <c r="Q43" s="2">
        <v>12</v>
      </c>
      <c r="R43" s="2">
        <v>13</v>
      </c>
      <c r="S43" s="2">
        <v>14</v>
      </c>
      <c r="T43" s="2">
        <v>15</v>
      </c>
      <c r="U43" s="2">
        <v>16</v>
      </c>
      <c r="V43" s="2">
        <v>17</v>
      </c>
      <c r="W43" s="2">
        <v>18</v>
      </c>
      <c r="X43" s="2">
        <v>19</v>
      </c>
      <c r="Y43" s="2">
        <v>20</v>
      </c>
      <c r="Z43" s="2">
        <v>21</v>
      </c>
      <c r="AA43" s="2">
        <v>22</v>
      </c>
      <c r="AB43" s="2">
        <v>23</v>
      </c>
      <c r="AC43" s="2">
        <v>24</v>
      </c>
      <c r="AD43" s="2">
        <v>25</v>
      </c>
      <c r="AE43" s="2">
        <v>26</v>
      </c>
      <c r="AF43" s="2">
        <v>27</v>
      </c>
      <c r="AG43" s="2">
        <v>28</v>
      </c>
      <c r="AH43" s="2">
        <v>29</v>
      </c>
      <c r="AI43" s="2">
        <v>30</v>
      </c>
    </row>
    <row r="44" spans="3:35">
      <c r="C44" s="214" t="s">
        <v>297</v>
      </c>
      <c r="E44" s="221">
        <f>+E45+E46</f>
        <v>2000000</v>
      </c>
      <c r="F44" s="221">
        <f t="shared" ref="F44:AI44" si="26">+F45+F46</f>
        <v>115616.95447418973</v>
      </c>
      <c r="G44" s="221">
        <f t="shared" si="26"/>
        <v>239861.70855906134</v>
      </c>
      <c r="H44" s="221">
        <f t="shared" si="26"/>
        <v>372848.71535887884</v>
      </c>
      <c r="I44" s="221">
        <f t="shared" si="26"/>
        <v>514159.86987475521</v>
      </c>
      <c r="J44" s="221">
        <f t="shared" si="26"/>
        <v>663407.62610264984</v>
      </c>
      <c r="K44" s="221">
        <f t="shared" si="26"/>
        <v>684782.61981567706</v>
      </c>
      <c r="L44" s="221">
        <f t="shared" si="26"/>
        <v>706154.68538012425</v>
      </c>
      <c r="M44" s="221">
        <f t="shared" si="26"/>
        <v>728193.77311083791</v>
      </c>
      <c r="N44" s="221">
        <f t="shared" si="26"/>
        <v>750185.22505878529</v>
      </c>
      <c r="O44" s="221">
        <f t="shared" si="26"/>
        <v>772083.13177825126</v>
      </c>
      <c r="P44" s="221">
        <f t="shared" si="26"/>
        <v>793840.43443176243</v>
      </c>
      <c r="Q44" s="221">
        <f t="shared" si="26"/>
        <v>815409.07903527329</v>
      </c>
      <c r="R44" s="221">
        <f t="shared" si="26"/>
        <v>836740.18054283597</v>
      </c>
      <c r="S44" s="221">
        <f t="shared" si="26"/>
        <v>858629.30366583657</v>
      </c>
      <c r="T44" s="221">
        <f t="shared" si="26"/>
        <v>880223.83065303217</v>
      </c>
      <c r="U44" s="221">
        <f t="shared" si="26"/>
        <v>902361.45999395591</v>
      </c>
      <c r="V44" s="221">
        <f t="shared" si="26"/>
        <v>925055.85071280389</v>
      </c>
      <c r="W44" s="221">
        <f t="shared" si="26"/>
        <v>948321.00535823079</v>
      </c>
      <c r="X44" s="221">
        <f t="shared" si="26"/>
        <v>972171.27864299016</v>
      </c>
      <c r="Y44" s="221">
        <f t="shared" si="26"/>
        <v>996621.38630086137</v>
      </c>
      <c r="Z44" s="221">
        <f t="shared" si="26"/>
        <v>1021686.4141663281</v>
      </c>
      <c r="AA44" s="221">
        <f t="shared" si="26"/>
        <v>1047381.8274826113</v>
      </c>
      <c r="AB44" s="221">
        <f t="shared" si="26"/>
        <v>1073723.4804437989</v>
      </c>
      <c r="AC44" s="221">
        <f t="shared" si="26"/>
        <v>1100727.6259769604</v>
      </c>
      <c r="AD44" s="221">
        <f t="shared" si="26"/>
        <v>1128410.9257702809</v>
      </c>
      <c r="AE44" s="221">
        <f t="shared" si="26"/>
        <v>1156790.4605534035</v>
      </c>
      <c r="AF44" s="221">
        <f t="shared" si="26"/>
        <v>1185883.7406363215</v>
      </c>
      <c r="AG44" s="221">
        <f t="shared" si="26"/>
        <v>1215708.7167133247</v>
      </c>
      <c r="AH44" s="221">
        <f t="shared" si="26"/>
        <v>1246283.7909386647</v>
      </c>
      <c r="AI44" s="221">
        <f t="shared" si="26"/>
        <v>1277627.8282807721</v>
      </c>
    </row>
    <row r="45" spans="3:35">
      <c r="C45" s="210" t="s">
        <v>298</v>
      </c>
      <c r="E45" s="222">
        <f>+'F. Financiación'!E38</f>
        <v>2000000</v>
      </c>
      <c r="F45" s="222">
        <f>+'F. Financiación'!F38</f>
        <v>0</v>
      </c>
      <c r="G45" s="222">
        <f>+'F. Financiación'!G38</f>
        <v>0</v>
      </c>
      <c r="H45" s="222">
        <f>+'F. Financiación'!H38</f>
        <v>0</v>
      </c>
      <c r="I45" s="222">
        <f>+'F. Financiación'!I38</f>
        <v>0</v>
      </c>
      <c r="J45" s="222">
        <f>+'F. Financiación'!J38</f>
        <v>0</v>
      </c>
      <c r="K45" s="222">
        <f>+'F. Financiación'!K38</f>
        <v>0</v>
      </c>
      <c r="L45" s="222">
        <f>+'F. Financiación'!L38</f>
        <v>0</v>
      </c>
      <c r="M45" s="222">
        <f>+'F. Financiación'!M38</f>
        <v>0</v>
      </c>
      <c r="N45" s="222">
        <f>+'F. Financiación'!N38</f>
        <v>0</v>
      </c>
      <c r="O45" s="222">
        <f>+'F. Financiación'!O38</f>
        <v>0</v>
      </c>
      <c r="P45" s="222">
        <f>+'F. Financiación'!P38</f>
        <v>0</v>
      </c>
      <c r="Q45" s="222">
        <f>+'F. Financiación'!Q38</f>
        <v>0</v>
      </c>
      <c r="R45" s="222">
        <f>+'F. Financiación'!R38</f>
        <v>0</v>
      </c>
      <c r="S45" s="222">
        <f>+'F. Financiación'!S38</f>
        <v>0</v>
      </c>
      <c r="T45" s="222">
        <f>+'F. Financiación'!T38</f>
        <v>0</v>
      </c>
      <c r="U45" s="222">
        <f>+'F. Financiación'!U38</f>
        <v>0</v>
      </c>
      <c r="V45" s="222">
        <f>+'F. Financiación'!V38</f>
        <v>0</v>
      </c>
      <c r="W45" s="222">
        <f>+'F. Financiación'!W38</f>
        <v>0</v>
      </c>
      <c r="X45" s="222">
        <f>+'F. Financiación'!X38</f>
        <v>0</v>
      </c>
      <c r="Y45" s="222">
        <f>+'F. Financiación'!Y38</f>
        <v>0</v>
      </c>
      <c r="Z45" s="222">
        <f>+'F. Financiación'!Z38</f>
        <v>0</v>
      </c>
      <c r="AA45" s="222">
        <f>+'F. Financiación'!AA38</f>
        <v>0</v>
      </c>
      <c r="AB45" s="222">
        <f>+'F. Financiación'!AB38</f>
        <v>0</v>
      </c>
      <c r="AC45" s="222">
        <f>+'F. Financiación'!AC38</f>
        <v>0</v>
      </c>
      <c r="AD45" s="222">
        <f>+'F. Financiación'!AD38</f>
        <v>0</v>
      </c>
      <c r="AE45" s="222">
        <f>+'F. Financiación'!AE38</f>
        <v>0</v>
      </c>
      <c r="AF45" s="222">
        <f>+'F. Financiación'!AF38</f>
        <v>0</v>
      </c>
      <c r="AG45" s="222">
        <f>+'F. Financiación'!AG38</f>
        <v>0</v>
      </c>
      <c r="AH45" s="222">
        <f>+'F. Financiación'!AH38</f>
        <v>0</v>
      </c>
      <c r="AI45" s="222">
        <f>+'F. Financiación'!AI38</f>
        <v>0</v>
      </c>
    </row>
    <row r="46" spans="3:35">
      <c r="C46" s="218" t="s">
        <v>15</v>
      </c>
      <c r="D46" s="8"/>
      <c r="E46" s="223">
        <f>+'F. Caja Capital'!E51</f>
        <v>0</v>
      </c>
      <c r="F46" s="223">
        <f>+'F. Caja Capital'!F51</f>
        <v>115616.95447418973</v>
      </c>
      <c r="G46" s="223">
        <f>+'F. Caja Capital'!G51</f>
        <v>239861.70855906134</v>
      </c>
      <c r="H46" s="223">
        <f>+'F. Caja Capital'!H51</f>
        <v>372848.71535887884</v>
      </c>
      <c r="I46" s="223">
        <f>+'F. Caja Capital'!I51</f>
        <v>514159.86987475521</v>
      </c>
      <c r="J46" s="223">
        <f>+'F. Caja Capital'!J51</f>
        <v>663407.62610264984</v>
      </c>
      <c r="K46" s="223">
        <f>+'F. Caja Capital'!K51</f>
        <v>684782.61981567706</v>
      </c>
      <c r="L46" s="223">
        <f>+'F. Caja Capital'!L51</f>
        <v>706154.68538012425</v>
      </c>
      <c r="M46" s="223">
        <f>+'F. Caja Capital'!M51</f>
        <v>728193.77311083791</v>
      </c>
      <c r="N46" s="223">
        <f>+'F. Caja Capital'!N51</f>
        <v>750185.22505878529</v>
      </c>
      <c r="O46" s="223">
        <f>+'F. Caja Capital'!O51</f>
        <v>772083.13177825126</v>
      </c>
      <c r="P46" s="223">
        <f>+'F. Caja Capital'!P51</f>
        <v>793840.43443176243</v>
      </c>
      <c r="Q46" s="223">
        <f>+'F. Caja Capital'!Q51</f>
        <v>815409.07903527329</v>
      </c>
      <c r="R46" s="223">
        <f>+'F. Caja Capital'!R51</f>
        <v>836740.18054283597</v>
      </c>
      <c r="S46" s="223">
        <f>+'F. Caja Capital'!S51</f>
        <v>858629.30366583657</v>
      </c>
      <c r="T46" s="223">
        <f>+'F. Caja Capital'!T51</f>
        <v>880223.83065303217</v>
      </c>
      <c r="U46" s="223">
        <f>+'F. Caja Capital'!U51</f>
        <v>902361.45999395591</v>
      </c>
      <c r="V46" s="223">
        <f>+'F. Caja Capital'!V51</f>
        <v>925055.85071280389</v>
      </c>
      <c r="W46" s="223">
        <f>+'F. Caja Capital'!W51</f>
        <v>948321.00535823079</v>
      </c>
      <c r="X46" s="223">
        <f>+'F. Caja Capital'!X51</f>
        <v>972171.27864299016</v>
      </c>
      <c r="Y46" s="223">
        <f>+'F. Caja Capital'!Y51</f>
        <v>996621.38630086137</v>
      </c>
      <c r="Z46" s="223">
        <f>+'F. Caja Capital'!Z51</f>
        <v>1021686.4141663281</v>
      </c>
      <c r="AA46" s="223">
        <f>+'F. Caja Capital'!AA51</f>
        <v>1047381.8274826113</v>
      </c>
      <c r="AB46" s="223">
        <f>+'F. Caja Capital'!AB51</f>
        <v>1073723.4804437989</v>
      </c>
      <c r="AC46" s="223">
        <f>+'F. Caja Capital'!AC51</f>
        <v>1100727.6259769604</v>
      </c>
      <c r="AD46" s="223">
        <f>+'F. Caja Capital'!AD51</f>
        <v>1128410.9257702809</v>
      </c>
      <c r="AE46" s="223">
        <f>+'F. Caja Capital'!AE51</f>
        <v>1156790.4605534035</v>
      </c>
      <c r="AF46" s="223">
        <f>+'F. Caja Capital'!AF51</f>
        <v>1185883.7406363215</v>
      </c>
      <c r="AG46" s="223">
        <f>+'F. Caja Capital'!AG51</f>
        <v>1215708.7167133247</v>
      </c>
      <c r="AH46" s="223">
        <f>+'F. Caja Capital'!AH51</f>
        <v>1246283.7909386647</v>
      </c>
      <c r="AI46" s="223">
        <f>+'F. Caja Capital'!AI51</f>
        <v>1277627.8282807721</v>
      </c>
    </row>
    <row r="47" spans="3:35">
      <c r="C47" s="214" t="s">
        <v>299</v>
      </c>
      <c r="E47" s="221">
        <f>+SUM(E48:E52)</f>
        <v>-2000000</v>
      </c>
      <c r="F47" s="221">
        <f t="shared" ref="F47:AI47" si="27">+SUM(F48:F52)</f>
        <v>-17342.543171128458</v>
      </c>
      <c r="G47" s="221">
        <f t="shared" si="27"/>
        <v>-35979.256283859198</v>
      </c>
      <c r="H47" s="221">
        <f t="shared" si="27"/>
        <v>-55927.307303831825</v>
      </c>
      <c r="I47" s="221">
        <f t="shared" si="27"/>
        <v>-77123.980481213279</v>
      </c>
      <c r="J47" s="221">
        <f t="shared" si="27"/>
        <v>-147596.91467332435</v>
      </c>
      <c r="K47" s="221">
        <f t="shared" si="27"/>
        <v>-150803.16373027844</v>
      </c>
      <c r="L47" s="221">
        <f t="shared" si="27"/>
        <v>-154008.97356494551</v>
      </c>
      <c r="M47" s="221">
        <f t="shared" si="27"/>
        <v>-157314.83672455256</v>
      </c>
      <c r="N47" s="221">
        <f t="shared" si="27"/>
        <v>-160613.55451674465</v>
      </c>
      <c r="O47" s="221">
        <f t="shared" si="27"/>
        <v>-163898.24052466455</v>
      </c>
      <c r="P47" s="221">
        <f t="shared" si="27"/>
        <v>-167161.83592269121</v>
      </c>
      <c r="Q47" s="221">
        <f t="shared" si="27"/>
        <v>-170397.13261321787</v>
      </c>
      <c r="R47" s="221">
        <f t="shared" si="27"/>
        <v>-173596.79783935225</v>
      </c>
      <c r="S47" s="221">
        <f t="shared" si="27"/>
        <v>-176880.16630780234</v>
      </c>
      <c r="T47" s="221">
        <f t="shared" si="27"/>
        <v>-180119.34535588167</v>
      </c>
      <c r="U47" s="221">
        <f t="shared" si="27"/>
        <v>-183439.98975702023</v>
      </c>
      <c r="V47" s="221">
        <f t="shared" si="27"/>
        <v>-186844.14836484744</v>
      </c>
      <c r="W47" s="221">
        <f t="shared" si="27"/>
        <v>-190333.92156166147</v>
      </c>
      <c r="X47" s="221">
        <f t="shared" si="27"/>
        <v>-193911.46255437538</v>
      </c>
      <c r="Y47" s="221">
        <f t="shared" si="27"/>
        <v>-197578.97870305605</v>
      </c>
      <c r="Z47" s="221">
        <f t="shared" si="27"/>
        <v>-201338.73288287607</v>
      </c>
      <c r="AA47" s="221">
        <f t="shared" si="27"/>
        <v>-205193.04488031854</v>
      </c>
      <c r="AB47" s="221">
        <f t="shared" si="27"/>
        <v>-209144.29282449672</v>
      </c>
      <c r="AC47" s="221">
        <f t="shared" si="27"/>
        <v>-213194.91465447092</v>
      </c>
      <c r="AD47" s="221">
        <f t="shared" si="27"/>
        <v>-169261.63886554213</v>
      </c>
      <c r="AE47" s="221">
        <f t="shared" si="27"/>
        <v>-173518.56908301052</v>
      </c>
      <c r="AF47" s="221">
        <f t="shared" si="27"/>
        <v>-177882.56109544821</v>
      </c>
      <c r="AG47" s="221">
        <f t="shared" si="27"/>
        <v>-182356.30750699868</v>
      </c>
      <c r="AH47" s="221">
        <f t="shared" si="27"/>
        <v>-186942.5686407997</v>
      </c>
      <c r="AI47" s="221">
        <f t="shared" si="27"/>
        <v>-191644.17424211581</v>
      </c>
    </row>
    <row r="48" spans="3:35">
      <c r="C48" s="210" t="s">
        <v>141</v>
      </c>
      <c r="D48" s="216"/>
      <c r="E48" s="222">
        <f>+'F. Caja Capital'!E55</f>
        <v>0</v>
      </c>
      <c r="F48" s="222">
        <f>+'F. Caja Capital'!F55</f>
        <v>0</v>
      </c>
      <c r="G48" s="222">
        <f>+'F. Caja Capital'!G55</f>
        <v>0</v>
      </c>
      <c r="H48" s="222">
        <f>+'F. Caja Capital'!H55</f>
        <v>0</v>
      </c>
      <c r="I48" s="222">
        <f>+'F. Caja Capital'!I55</f>
        <v>0</v>
      </c>
      <c r="J48" s="222">
        <f>+'F. Caja Capital'!J55</f>
        <v>0</v>
      </c>
      <c r="K48" s="222">
        <f>+'F. Caja Capital'!K55</f>
        <v>0</v>
      </c>
      <c r="L48" s="222">
        <f>+'F. Caja Capital'!L55</f>
        <v>0</v>
      </c>
      <c r="M48" s="222">
        <f>+'F. Caja Capital'!M55</f>
        <v>0</v>
      </c>
      <c r="N48" s="222">
        <f>+'F. Caja Capital'!N55</f>
        <v>0</v>
      </c>
      <c r="O48" s="222">
        <f>+'F. Caja Capital'!O55</f>
        <v>0</v>
      </c>
      <c r="P48" s="222">
        <f>+'F. Caja Capital'!P55</f>
        <v>0</v>
      </c>
      <c r="Q48" s="222">
        <f>+'F. Caja Capital'!Q55</f>
        <v>0</v>
      </c>
      <c r="R48" s="222">
        <f>+'F. Caja Capital'!R55</f>
        <v>0</v>
      </c>
      <c r="S48" s="222">
        <f>+'F. Caja Capital'!S55</f>
        <v>0</v>
      </c>
      <c r="T48" s="222">
        <f>+'F. Caja Capital'!T55</f>
        <v>0</v>
      </c>
      <c r="U48" s="222">
        <f>+'F. Caja Capital'!U55</f>
        <v>0</v>
      </c>
      <c r="V48" s="222">
        <f>+'F. Caja Capital'!V55</f>
        <v>0</v>
      </c>
      <c r="W48" s="222">
        <f>+'F. Caja Capital'!W55</f>
        <v>0</v>
      </c>
      <c r="X48" s="222">
        <f>+'F. Caja Capital'!X55</f>
        <v>0</v>
      </c>
      <c r="Y48" s="222">
        <f>+'F. Caja Capital'!Y55</f>
        <v>0</v>
      </c>
      <c r="Z48" s="222">
        <f>+'F. Caja Capital'!Z55</f>
        <v>0</v>
      </c>
      <c r="AA48" s="222">
        <f>+'F. Caja Capital'!AA55</f>
        <v>0</v>
      </c>
      <c r="AB48" s="222">
        <f>+'F. Caja Capital'!AB55</f>
        <v>0</v>
      </c>
      <c r="AC48" s="222">
        <f>+'F. Caja Capital'!AC55</f>
        <v>0</v>
      </c>
      <c r="AD48" s="222">
        <f>+'F. Caja Capital'!AD55</f>
        <v>0</v>
      </c>
      <c r="AE48" s="222">
        <f>+'F. Caja Capital'!AE55</f>
        <v>0</v>
      </c>
      <c r="AF48" s="222">
        <f>+'F. Caja Capital'!AF55</f>
        <v>0</v>
      </c>
      <c r="AG48" s="222">
        <f>+'F. Caja Capital'!AG55</f>
        <v>0</v>
      </c>
      <c r="AH48" s="222">
        <f>+'F. Caja Capital'!AH55</f>
        <v>0</v>
      </c>
      <c r="AI48" s="222">
        <f>+'F. Caja Capital'!AI55</f>
        <v>0</v>
      </c>
    </row>
    <row r="49" spans="3:35">
      <c r="C49" s="210" t="s">
        <v>52</v>
      </c>
      <c r="D49" s="216"/>
      <c r="E49" s="222">
        <f>+'F. Caja Capital'!E59</f>
        <v>-2000000</v>
      </c>
      <c r="F49" s="222">
        <f>+'F. Caja Capital'!F59</f>
        <v>0</v>
      </c>
      <c r="G49" s="222">
        <f>+'F. Caja Capital'!G59</f>
        <v>0</v>
      </c>
      <c r="H49" s="222">
        <f>+'F. Caja Capital'!H59</f>
        <v>0</v>
      </c>
      <c r="I49" s="222">
        <f>+'F. Caja Capital'!I59</f>
        <v>0</v>
      </c>
      <c r="J49" s="222">
        <f>+'F. Caja Capital'!J59</f>
        <v>0</v>
      </c>
      <c r="K49" s="222">
        <f>+'F. Caja Capital'!K59</f>
        <v>0</v>
      </c>
      <c r="L49" s="222">
        <f>+'F. Caja Capital'!L59</f>
        <v>0</v>
      </c>
      <c r="M49" s="222">
        <f>+'F. Caja Capital'!M59</f>
        <v>0</v>
      </c>
      <c r="N49" s="222">
        <f>+'F. Caja Capital'!N59</f>
        <v>0</v>
      </c>
      <c r="O49" s="222">
        <f>+'F. Caja Capital'!O59</f>
        <v>0</v>
      </c>
      <c r="P49" s="222">
        <f>+'F. Caja Capital'!P59</f>
        <v>0</v>
      </c>
      <c r="Q49" s="222">
        <f>+'F. Caja Capital'!Q59</f>
        <v>0</v>
      </c>
      <c r="R49" s="222">
        <f>+'F. Caja Capital'!R59</f>
        <v>0</v>
      </c>
      <c r="S49" s="222">
        <f>+'F. Caja Capital'!S59</f>
        <v>0</v>
      </c>
      <c r="T49" s="222">
        <f>+'F. Caja Capital'!T59</f>
        <v>0</v>
      </c>
      <c r="U49" s="222">
        <f>+'F. Caja Capital'!U59</f>
        <v>0</v>
      </c>
      <c r="V49" s="222">
        <f>+'F. Caja Capital'!V59</f>
        <v>0</v>
      </c>
      <c r="W49" s="222">
        <f>+'F. Caja Capital'!W59</f>
        <v>0</v>
      </c>
      <c r="X49" s="222">
        <f>+'F. Caja Capital'!X59</f>
        <v>0</v>
      </c>
      <c r="Y49" s="222">
        <f>+'F. Caja Capital'!Y59</f>
        <v>0</v>
      </c>
      <c r="Z49" s="222">
        <f>+'F. Caja Capital'!Z59</f>
        <v>0</v>
      </c>
      <c r="AA49" s="222">
        <f>+'F. Caja Capital'!AA59</f>
        <v>0</v>
      </c>
      <c r="AB49" s="222">
        <f>+'F. Caja Capital'!AB59</f>
        <v>0</v>
      </c>
      <c r="AC49" s="222">
        <f>+'F. Caja Capital'!AC59</f>
        <v>0</v>
      </c>
      <c r="AD49" s="222">
        <f>+'F. Caja Capital'!AD59</f>
        <v>0</v>
      </c>
      <c r="AE49" s="222">
        <f>+'F. Caja Capital'!AE59</f>
        <v>0</v>
      </c>
      <c r="AF49" s="222">
        <f>+'F. Caja Capital'!AF59</f>
        <v>0</v>
      </c>
      <c r="AG49" s="222">
        <f>+'F. Caja Capital'!AG59</f>
        <v>0</v>
      </c>
      <c r="AH49" s="222">
        <f>+'F. Caja Capital'!AH59</f>
        <v>0</v>
      </c>
      <c r="AI49" s="222">
        <f>+'F. Caja Capital'!AI59</f>
        <v>0</v>
      </c>
    </row>
    <row r="50" spans="3:35">
      <c r="C50" s="210" t="s">
        <v>51</v>
      </c>
      <c r="D50" s="216"/>
      <c r="E50" s="222">
        <f>+'F. Caja Capital'!E63</f>
        <v>0</v>
      </c>
      <c r="F50" s="222">
        <f>+'F. Caja Capital'!F63</f>
        <v>-17342.543171128458</v>
      </c>
      <c r="G50" s="222">
        <f>+'F. Caja Capital'!G63</f>
        <v>-35979.256283859198</v>
      </c>
      <c r="H50" s="222">
        <f>+'F. Caja Capital'!H63</f>
        <v>-55927.307303831825</v>
      </c>
      <c r="I50" s="222">
        <f>+'F. Caja Capital'!I63</f>
        <v>-77123.980481213279</v>
      </c>
      <c r="J50" s="222">
        <f>+'F. Caja Capital'!J63</f>
        <v>-99511.143915397479</v>
      </c>
      <c r="K50" s="222">
        <f>+'F. Caja Capital'!K63</f>
        <v>-102717.39297235156</v>
      </c>
      <c r="L50" s="222">
        <f>+'F. Caja Capital'!L63</f>
        <v>-105923.20280701864</v>
      </c>
      <c r="M50" s="222">
        <f>+'F. Caja Capital'!M63</f>
        <v>-109229.06596662568</v>
      </c>
      <c r="N50" s="222">
        <f>+'F. Caja Capital'!N63</f>
        <v>-112527.78375881779</v>
      </c>
      <c r="O50" s="222">
        <f>+'F. Caja Capital'!O63</f>
        <v>-115812.46976673769</v>
      </c>
      <c r="P50" s="222">
        <f>+'F. Caja Capital'!P63</f>
        <v>-119076.06516476435</v>
      </c>
      <c r="Q50" s="222">
        <f>+'F. Caja Capital'!Q63</f>
        <v>-122311.36185529099</v>
      </c>
      <c r="R50" s="222">
        <f>+'F. Caja Capital'!R63</f>
        <v>-125511.02708142539</v>
      </c>
      <c r="S50" s="222">
        <f>+'F. Caja Capital'!S63</f>
        <v>-128794.39554987548</v>
      </c>
      <c r="T50" s="222">
        <f>+'F. Caja Capital'!T63</f>
        <v>-132033.57459795481</v>
      </c>
      <c r="U50" s="222">
        <f>+'F. Caja Capital'!U63</f>
        <v>-135354.21899909337</v>
      </c>
      <c r="V50" s="222">
        <f>+'F. Caja Capital'!V63</f>
        <v>-138758.37760692058</v>
      </c>
      <c r="W50" s="222">
        <f>+'F. Caja Capital'!W63</f>
        <v>-142248.15080373461</v>
      </c>
      <c r="X50" s="222">
        <f>+'F. Caja Capital'!X63</f>
        <v>-145825.69179644852</v>
      </c>
      <c r="Y50" s="222">
        <f>+'F. Caja Capital'!Y63</f>
        <v>-149493.20794512919</v>
      </c>
      <c r="Z50" s="222">
        <f>+'F. Caja Capital'!Z63</f>
        <v>-153252.9621249492</v>
      </c>
      <c r="AA50" s="222">
        <f>+'F. Caja Capital'!AA63</f>
        <v>-157107.27412239168</v>
      </c>
      <c r="AB50" s="222">
        <f>+'F. Caja Capital'!AB63</f>
        <v>-161058.52206656983</v>
      </c>
      <c r="AC50" s="222">
        <f>+'F. Caja Capital'!AC63</f>
        <v>-165109.14389654406</v>
      </c>
      <c r="AD50" s="222">
        <f>+'F. Caja Capital'!AD63</f>
        <v>-169261.63886554213</v>
      </c>
      <c r="AE50" s="222">
        <f>+'F. Caja Capital'!AE63</f>
        <v>-173518.56908301052</v>
      </c>
      <c r="AF50" s="222">
        <f>+'F. Caja Capital'!AF63</f>
        <v>-177882.56109544821</v>
      </c>
      <c r="AG50" s="222">
        <f>+'F. Caja Capital'!AG63</f>
        <v>-182356.30750699868</v>
      </c>
      <c r="AH50" s="222">
        <f>+'F. Caja Capital'!AH63</f>
        <v>-186942.5686407997</v>
      </c>
      <c r="AI50" s="222">
        <f>+'F. Caja Capital'!AI63</f>
        <v>-191644.17424211581</v>
      </c>
    </row>
    <row r="51" spans="3:35">
      <c r="C51" s="257" t="s">
        <v>300</v>
      </c>
      <c r="D51" s="216"/>
      <c r="E51" s="222">
        <f>+'F. Caja Capital'!E64</f>
        <v>0</v>
      </c>
      <c r="F51" s="222">
        <f>+'F. Caja Capital'!F64</f>
        <v>0</v>
      </c>
      <c r="G51" s="222">
        <f>+'F. Caja Capital'!G64</f>
        <v>0</v>
      </c>
      <c r="H51" s="222">
        <f>+'F. Caja Capital'!H64</f>
        <v>0</v>
      </c>
      <c r="I51" s="222">
        <f>+'F. Caja Capital'!I64</f>
        <v>0</v>
      </c>
      <c r="J51" s="222">
        <f>+'F. Caja Capital'!J64</f>
        <v>-25610.769994385773</v>
      </c>
      <c r="K51" s="222">
        <f>+'F. Caja Capital'!K64</f>
        <v>-26430.314634206119</v>
      </c>
      <c r="L51" s="222">
        <f>+'F. Caja Capital'!L64</f>
        <v>-27276.084702500713</v>
      </c>
      <c r="M51" s="222">
        <f>+'F. Caja Capital'!M64</f>
        <v>-28148.919412980737</v>
      </c>
      <c r="N51" s="222">
        <f>+'F. Caja Capital'!N64</f>
        <v>-29049.684834196123</v>
      </c>
      <c r="O51" s="222">
        <f>+'F. Caja Capital'!O64</f>
        <v>-29979.274748890399</v>
      </c>
      <c r="P51" s="222">
        <f>+'F. Caja Capital'!P64</f>
        <v>-30938.61154085489</v>
      </c>
      <c r="Q51" s="222">
        <f>+'F. Caja Capital'!Q64</f>
        <v>-31928.647110162248</v>
      </c>
      <c r="R51" s="222">
        <f>+'F. Caja Capital'!R64</f>
        <v>-32950.363817687437</v>
      </c>
      <c r="S51" s="222">
        <f>+'F. Caja Capital'!S64</f>
        <v>-34004.775459853437</v>
      </c>
      <c r="T51" s="222">
        <f>+'F. Caja Capital'!T64</f>
        <v>-35092.928274568752</v>
      </c>
      <c r="U51" s="222">
        <f>+'F. Caja Capital'!U64</f>
        <v>-36215.901979354952</v>
      </c>
      <c r="V51" s="222">
        <f>+'F. Caja Capital'!V64</f>
        <v>-37374.810842694307</v>
      </c>
      <c r="W51" s="222">
        <f>+'F. Caja Capital'!W64</f>
        <v>-38570.804789660528</v>
      </c>
      <c r="X51" s="222">
        <f>+'F. Caja Capital'!X64</f>
        <v>-39805.070542929665</v>
      </c>
      <c r="Y51" s="222">
        <f>+'F. Caja Capital'!Y64</f>
        <v>-41078.832800303411</v>
      </c>
      <c r="Z51" s="222">
        <f>+'F. Caja Capital'!Z64</f>
        <v>-42393.355449913121</v>
      </c>
      <c r="AA51" s="222">
        <f>+'F. Caja Capital'!AA64</f>
        <v>-43749.942824310339</v>
      </c>
      <c r="AB51" s="222">
        <f>+'F. Caja Capital'!AB64</f>
        <v>-45149.940994688273</v>
      </c>
      <c r="AC51" s="222">
        <f>+'F. Caja Capital'!AC64</f>
        <v>-46594.739106518296</v>
      </c>
      <c r="AD51" s="222">
        <f>+'F. Caja Capital'!AD64</f>
        <v>0</v>
      </c>
      <c r="AE51" s="222">
        <f>+'F. Caja Capital'!AE64</f>
        <v>0</v>
      </c>
      <c r="AF51" s="222">
        <f>+'F. Caja Capital'!AF64</f>
        <v>0</v>
      </c>
      <c r="AG51" s="222">
        <f>+'F. Caja Capital'!AG64</f>
        <v>0</v>
      </c>
      <c r="AH51" s="222">
        <f>+'F. Caja Capital'!AH64</f>
        <v>0</v>
      </c>
      <c r="AI51" s="222">
        <f>+'F. Caja Capital'!AI64</f>
        <v>0</v>
      </c>
    </row>
    <row r="52" spans="3:35">
      <c r="C52" s="218" t="s">
        <v>53</v>
      </c>
      <c r="D52" s="219"/>
      <c r="E52" s="223">
        <f>+'F. Caja Capital'!E65</f>
        <v>0</v>
      </c>
      <c r="F52" s="223">
        <f>+'F. Caja Capital'!F65</f>
        <v>0</v>
      </c>
      <c r="G52" s="223">
        <f>+'F. Caja Capital'!G65</f>
        <v>0</v>
      </c>
      <c r="H52" s="223">
        <f>+'F. Caja Capital'!H65</f>
        <v>0</v>
      </c>
      <c r="I52" s="223">
        <f>+'F. Caja Capital'!I65</f>
        <v>0</v>
      </c>
      <c r="J52" s="223">
        <f>+'F. Caja Capital'!J65</f>
        <v>-22475.000763541095</v>
      </c>
      <c r="K52" s="223">
        <f>+'F. Caja Capital'!K65</f>
        <v>-21655.456123720749</v>
      </c>
      <c r="L52" s="223">
        <f>+'F. Caja Capital'!L65</f>
        <v>-20809.686055426155</v>
      </c>
      <c r="M52" s="223">
        <f>+'F. Caja Capital'!M65</f>
        <v>-19936.851344946132</v>
      </c>
      <c r="N52" s="223">
        <f>+'F. Caja Capital'!N65</f>
        <v>-19036.085923730745</v>
      </c>
      <c r="O52" s="223">
        <f>+'F. Caja Capital'!O65</f>
        <v>-18106.496009036469</v>
      </c>
      <c r="P52" s="223">
        <f>+'F. Caja Capital'!P65</f>
        <v>-17147.159217071978</v>
      </c>
      <c r="Q52" s="223">
        <f>+'F. Caja Capital'!Q65</f>
        <v>-16157.12364776462</v>
      </c>
      <c r="R52" s="223">
        <f>+'F. Caja Capital'!R65</f>
        <v>-15135.406940239427</v>
      </c>
      <c r="S52" s="223">
        <f>+'F. Caja Capital'!S65</f>
        <v>-14080.995298073431</v>
      </c>
      <c r="T52" s="223">
        <f>+'F. Caja Capital'!T65</f>
        <v>-12992.842483358119</v>
      </c>
      <c r="U52" s="223">
        <f>+'F. Caja Capital'!U65</f>
        <v>-11869.868778571919</v>
      </c>
      <c r="V52" s="223">
        <f>+'F. Caja Capital'!V65</f>
        <v>-10710.959915232559</v>
      </c>
      <c r="W52" s="223">
        <f>+'F. Caja Capital'!W65</f>
        <v>-9514.9659682663423</v>
      </c>
      <c r="X52" s="223">
        <f>+'F. Caja Capital'!X65</f>
        <v>-8280.700214997205</v>
      </c>
      <c r="Y52" s="223">
        <f>+'F. Caja Capital'!Y65</f>
        <v>-7006.937957623456</v>
      </c>
      <c r="Z52" s="223">
        <f>+'F. Caja Capital'!Z65</f>
        <v>-5692.4153080137467</v>
      </c>
      <c r="AA52" s="223">
        <f>+'F. Caja Capital'!AA65</f>
        <v>-4335.8279336165269</v>
      </c>
      <c r="AB52" s="223">
        <f>+'F. Caja Capital'!AB65</f>
        <v>-2935.8297632385957</v>
      </c>
      <c r="AC52" s="223">
        <f>+'F. Caja Capital'!AC65</f>
        <v>-1491.0316514085712</v>
      </c>
      <c r="AD52" s="223">
        <f>+'F. Caja Capital'!AD65</f>
        <v>0</v>
      </c>
      <c r="AE52" s="223">
        <f>+'F. Caja Capital'!AE65</f>
        <v>0</v>
      </c>
      <c r="AF52" s="223">
        <f>+'F. Caja Capital'!AF65</f>
        <v>0</v>
      </c>
      <c r="AG52" s="223">
        <f>+'F. Caja Capital'!AG65</f>
        <v>0</v>
      </c>
      <c r="AH52" s="223">
        <f>+'F. Caja Capital'!AH65</f>
        <v>0</v>
      </c>
      <c r="AI52" s="223">
        <f>+'F. Caja Capital'!AI65</f>
        <v>0</v>
      </c>
    </row>
    <row r="53" spans="3:35">
      <c r="C53" s="261" t="s">
        <v>301</v>
      </c>
      <c r="D53" s="1"/>
      <c r="E53" s="258">
        <f>+E44+E47</f>
        <v>0</v>
      </c>
      <c r="F53" s="258">
        <f t="shared" ref="F53:AI53" si="28">+F44+F47</f>
        <v>98274.411303061264</v>
      </c>
      <c r="G53" s="258">
        <f t="shared" si="28"/>
        <v>203882.45227520214</v>
      </c>
      <c r="H53" s="258">
        <f t="shared" si="28"/>
        <v>316921.40805504704</v>
      </c>
      <c r="I53" s="258">
        <f t="shared" si="28"/>
        <v>437035.88939354196</v>
      </c>
      <c r="J53" s="258">
        <f t="shared" si="28"/>
        <v>515810.71142932551</v>
      </c>
      <c r="K53" s="258">
        <f t="shared" si="28"/>
        <v>533979.45608539856</v>
      </c>
      <c r="L53" s="258">
        <f>+L44+L47</f>
        <v>552145.71181517874</v>
      </c>
      <c r="M53" s="258">
        <f t="shared" si="28"/>
        <v>570878.93638628535</v>
      </c>
      <c r="N53" s="258">
        <f t="shared" si="28"/>
        <v>589571.67054204061</v>
      </c>
      <c r="O53" s="258">
        <f t="shared" si="28"/>
        <v>608184.89125358674</v>
      </c>
      <c r="P53" s="258">
        <f t="shared" si="28"/>
        <v>626678.59850907116</v>
      </c>
      <c r="Q53" s="258">
        <f t="shared" si="28"/>
        <v>645011.94642205536</v>
      </c>
      <c r="R53" s="258">
        <f t="shared" si="28"/>
        <v>663143.38270348369</v>
      </c>
      <c r="S53" s="258">
        <f t="shared" si="28"/>
        <v>681749.13735803426</v>
      </c>
      <c r="T53" s="258">
        <f t="shared" si="28"/>
        <v>700104.48529715044</v>
      </c>
      <c r="U53" s="258">
        <f t="shared" si="28"/>
        <v>718921.47023693565</v>
      </c>
      <c r="V53" s="258">
        <f t="shared" si="28"/>
        <v>738211.70234795648</v>
      </c>
      <c r="W53" s="258">
        <f t="shared" si="28"/>
        <v>757987.08379656938</v>
      </c>
      <c r="X53" s="258">
        <f t="shared" si="28"/>
        <v>778259.81608861475</v>
      </c>
      <c r="Y53" s="258">
        <f t="shared" si="28"/>
        <v>799042.40759780537</v>
      </c>
      <c r="Z53" s="258">
        <f t="shared" si="28"/>
        <v>820347.68128345208</v>
      </c>
      <c r="AA53" s="258">
        <f t="shared" si="28"/>
        <v>842188.78260229272</v>
      </c>
      <c r="AB53" s="258">
        <f t="shared" si="28"/>
        <v>864579.18761930219</v>
      </c>
      <c r="AC53" s="258">
        <f t="shared" si="28"/>
        <v>887532.71132248943</v>
      </c>
      <c r="AD53" s="258">
        <f t="shared" si="28"/>
        <v>959149.28690473875</v>
      </c>
      <c r="AE53" s="258">
        <f t="shared" si="28"/>
        <v>983271.89147039293</v>
      </c>
      <c r="AF53" s="258">
        <f t="shared" si="28"/>
        <v>1008001.1795408733</v>
      </c>
      <c r="AG53" s="258">
        <f t="shared" si="28"/>
        <v>1033352.409206326</v>
      </c>
      <c r="AH53" s="258">
        <f t="shared" si="28"/>
        <v>1059341.222297865</v>
      </c>
      <c r="AI53" s="258">
        <f t="shared" si="28"/>
        <v>1085983.6540386563</v>
      </c>
    </row>
    <row r="54" spans="3:35">
      <c r="C54" s="261" t="s">
        <v>302</v>
      </c>
      <c r="E54" s="258">
        <f>+E53</f>
        <v>0</v>
      </c>
      <c r="F54" s="258">
        <f>+E54+F53</f>
        <v>98274.411303061264</v>
      </c>
      <c r="G54" s="258">
        <f t="shared" ref="G54:AI54" si="29">+F54+G53</f>
        <v>302156.86357826344</v>
      </c>
      <c r="H54" s="258">
        <f t="shared" si="29"/>
        <v>619078.27163331048</v>
      </c>
      <c r="I54" s="258">
        <f t="shared" si="29"/>
        <v>1056114.1610268524</v>
      </c>
      <c r="J54" s="258">
        <f t="shared" si="29"/>
        <v>1571924.8724561781</v>
      </c>
      <c r="K54" s="258">
        <f t="shared" si="29"/>
        <v>2105904.3285415769</v>
      </c>
      <c r="L54" s="258">
        <f t="shared" si="29"/>
        <v>2658050.0403567557</v>
      </c>
      <c r="M54" s="258">
        <f t="shared" si="29"/>
        <v>3228928.9767430411</v>
      </c>
      <c r="N54" s="258">
        <f t="shared" si="29"/>
        <v>3818500.6472850814</v>
      </c>
      <c r="O54" s="258">
        <f t="shared" si="29"/>
        <v>4426685.5385386683</v>
      </c>
      <c r="P54" s="258">
        <f t="shared" si="29"/>
        <v>5053364.1370477397</v>
      </c>
      <c r="Q54" s="258">
        <f t="shared" si="29"/>
        <v>5698376.0834697951</v>
      </c>
      <c r="R54" s="258">
        <f t="shared" si="29"/>
        <v>6361519.4661732791</v>
      </c>
      <c r="S54" s="258">
        <f t="shared" si="29"/>
        <v>7043268.6035313131</v>
      </c>
      <c r="T54" s="258">
        <f t="shared" si="29"/>
        <v>7743373.0888284631</v>
      </c>
      <c r="U54" s="258">
        <f t="shared" si="29"/>
        <v>8462294.5590653978</v>
      </c>
      <c r="V54" s="258">
        <f t="shared" si="29"/>
        <v>9200506.2614133544</v>
      </c>
      <c r="W54" s="258">
        <f t="shared" si="29"/>
        <v>9958493.3452099245</v>
      </c>
      <c r="X54" s="258">
        <f t="shared" si="29"/>
        <v>10736753.161298539</v>
      </c>
      <c r="Y54" s="258">
        <f t="shared" si="29"/>
        <v>11535795.568896346</v>
      </c>
      <c r="Z54" s="258">
        <f t="shared" si="29"/>
        <v>12356143.250179797</v>
      </c>
      <c r="AA54" s="258">
        <f t="shared" si="29"/>
        <v>13198332.032782091</v>
      </c>
      <c r="AB54" s="258">
        <f t="shared" si="29"/>
        <v>14062911.220401393</v>
      </c>
      <c r="AC54" s="258">
        <f t="shared" si="29"/>
        <v>14950443.931723883</v>
      </c>
      <c r="AD54" s="258">
        <f t="shared" si="29"/>
        <v>15909593.218628623</v>
      </c>
      <c r="AE54" s="258">
        <f t="shared" si="29"/>
        <v>16892865.110099014</v>
      </c>
      <c r="AF54" s="258">
        <f t="shared" si="29"/>
        <v>17900866.289639886</v>
      </c>
      <c r="AG54" s="258">
        <f t="shared" si="29"/>
        <v>18934218.698846214</v>
      </c>
      <c r="AH54" s="258">
        <f t="shared" si="29"/>
        <v>19993559.921144079</v>
      </c>
      <c r="AI54" s="258">
        <f t="shared" si="29"/>
        <v>21079543.575182736</v>
      </c>
    </row>
    <row r="57" spans="3:35" ht="15.75">
      <c r="C57" s="67" t="s">
        <v>246</v>
      </c>
    </row>
    <row r="59" spans="3:35">
      <c r="D59" s="8"/>
      <c r="E59" s="2">
        <v>0</v>
      </c>
      <c r="F59" s="2">
        <v>1</v>
      </c>
      <c r="G59" s="2">
        <v>2</v>
      </c>
      <c r="H59" s="2">
        <v>3</v>
      </c>
      <c r="I59" s="2">
        <v>4</v>
      </c>
      <c r="J59" s="2">
        <v>5</v>
      </c>
      <c r="K59" s="2">
        <v>6</v>
      </c>
      <c r="L59" s="2">
        <v>7</v>
      </c>
      <c r="M59" s="2">
        <v>8</v>
      </c>
      <c r="N59" s="2">
        <v>9</v>
      </c>
      <c r="O59" s="2">
        <v>10</v>
      </c>
      <c r="P59" s="2">
        <v>11</v>
      </c>
      <c r="Q59" s="2">
        <v>12</v>
      </c>
      <c r="R59" s="2">
        <v>13</v>
      </c>
      <c r="S59" s="2">
        <v>14</v>
      </c>
      <c r="T59" s="2">
        <v>15</v>
      </c>
      <c r="U59" s="2">
        <v>16</v>
      </c>
      <c r="V59" s="2">
        <v>17</v>
      </c>
      <c r="W59" s="2">
        <v>18</v>
      </c>
      <c r="X59" s="2">
        <v>19</v>
      </c>
      <c r="Y59" s="2">
        <v>20</v>
      </c>
      <c r="Z59" s="2">
        <v>21</v>
      </c>
      <c r="AA59" s="2">
        <v>22</v>
      </c>
      <c r="AB59" s="2">
        <v>23</v>
      </c>
      <c r="AC59" s="2">
        <v>24</v>
      </c>
      <c r="AD59" s="2">
        <v>25</v>
      </c>
      <c r="AE59" s="2">
        <v>26</v>
      </c>
      <c r="AF59" s="2">
        <v>27</v>
      </c>
      <c r="AG59" s="2">
        <v>28</v>
      </c>
      <c r="AH59" s="2">
        <v>29</v>
      </c>
      <c r="AI59" s="2">
        <v>30</v>
      </c>
    </row>
    <row r="60" spans="3:35">
      <c r="C60" s="214" t="s">
        <v>303</v>
      </c>
      <c r="E60" s="221">
        <f>+E61+E62</f>
        <v>13000000</v>
      </c>
      <c r="F60" s="221">
        <f t="shared" ref="F60:AI60" si="30">+F61+F62</f>
        <v>462467.8178967589</v>
      </c>
      <c r="G60" s="221">
        <f t="shared" si="30"/>
        <v>959446.83423624549</v>
      </c>
      <c r="H60" s="221">
        <f t="shared" si="30"/>
        <v>1491394.8614355156</v>
      </c>
      <c r="I60" s="221">
        <f t="shared" si="30"/>
        <v>2056639.4794990213</v>
      </c>
      <c r="J60" s="221">
        <f t="shared" si="30"/>
        <v>2653630.5044105998</v>
      </c>
      <c r="K60" s="221">
        <f t="shared" si="30"/>
        <v>2739130.4792627092</v>
      </c>
      <c r="L60" s="221">
        <f t="shared" si="30"/>
        <v>2824618.7415204979</v>
      </c>
      <c r="M60" s="221">
        <f t="shared" si="30"/>
        <v>2912775.092443353</v>
      </c>
      <c r="N60" s="221">
        <f t="shared" si="30"/>
        <v>3000740.9002351421</v>
      </c>
      <c r="O60" s="221">
        <f t="shared" si="30"/>
        <v>3088332.527113006</v>
      </c>
      <c r="P60" s="221">
        <f t="shared" si="30"/>
        <v>3175361.7377270507</v>
      </c>
      <c r="Q60" s="221">
        <f t="shared" si="30"/>
        <v>3261636.3161410941</v>
      </c>
      <c r="R60" s="221">
        <f t="shared" si="30"/>
        <v>3346960.7221713448</v>
      </c>
      <c r="S60" s="221">
        <f t="shared" si="30"/>
        <v>3434517.2146633472</v>
      </c>
      <c r="T60" s="221">
        <f t="shared" si="30"/>
        <v>3520895.3226121296</v>
      </c>
      <c r="U60" s="221">
        <f t="shared" si="30"/>
        <v>3609445.8399758246</v>
      </c>
      <c r="V60" s="221">
        <f t="shared" si="30"/>
        <v>3700223.402851216</v>
      </c>
      <c r="W60" s="221">
        <f t="shared" si="30"/>
        <v>3793284.0214329236</v>
      </c>
      <c r="X60" s="221">
        <f t="shared" si="30"/>
        <v>3888685.1145719616</v>
      </c>
      <c r="Y60" s="221">
        <f t="shared" si="30"/>
        <v>3986485.5452034459</v>
      </c>
      <c r="Z60" s="221">
        <f t="shared" si="30"/>
        <v>4086745.6566653126</v>
      </c>
      <c r="AA60" s="221">
        <f t="shared" si="30"/>
        <v>4189527.3099304452</v>
      </c>
      <c r="AB60" s="221">
        <f t="shared" si="30"/>
        <v>4294893.9217751948</v>
      </c>
      <c r="AC60" s="221">
        <f t="shared" si="30"/>
        <v>4402910.5039078416</v>
      </c>
      <c r="AD60" s="221">
        <f t="shared" si="30"/>
        <v>4513643.7030811235</v>
      </c>
      <c r="AE60" s="221">
        <f t="shared" si="30"/>
        <v>4627161.8422136139</v>
      </c>
      <c r="AF60" s="221">
        <f t="shared" si="30"/>
        <v>4743534.9625452859</v>
      </c>
      <c r="AG60" s="221">
        <f t="shared" si="30"/>
        <v>4862834.8668532996</v>
      </c>
      <c r="AH60" s="221">
        <f t="shared" si="30"/>
        <v>4985135.1637546606</v>
      </c>
      <c r="AI60" s="221">
        <f t="shared" si="30"/>
        <v>5110511.3131230893</v>
      </c>
    </row>
    <row r="61" spans="3:35">
      <c r="C61" s="210" t="s">
        <v>298</v>
      </c>
      <c r="E61" s="222">
        <f>+'F. Financiación'!E96</f>
        <v>13000000</v>
      </c>
      <c r="F61" s="222">
        <f>+'F. Financiación'!F96</f>
        <v>0</v>
      </c>
      <c r="G61" s="222">
        <f>+'F. Financiación'!G96</f>
        <v>0</v>
      </c>
      <c r="H61" s="222">
        <f>+'F. Financiación'!H96</f>
        <v>0</v>
      </c>
      <c r="I61" s="222">
        <f>+'F. Financiación'!I96</f>
        <v>0</v>
      </c>
      <c r="J61" s="222">
        <f>+'F. Financiación'!J96</f>
        <v>0</v>
      </c>
      <c r="K61" s="222">
        <f>+'F. Financiación'!K96</f>
        <v>0</v>
      </c>
      <c r="L61" s="222">
        <f>+'F. Financiación'!L96</f>
        <v>0</v>
      </c>
      <c r="M61" s="222">
        <f>+'F. Financiación'!M96</f>
        <v>0</v>
      </c>
      <c r="N61" s="222">
        <f>+'F. Financiación'!N96</f>
        <v>0</v>
      </c>
      <c r="O61" s="222">
        <f>+'F. Financiación'!O96</f>
        <v>0</v>
      </c>
      <c r="P61" s="222">
        <f>+'F. Financiación'!P96</f>
        <v>0</v>
      </c>
      <c r="Q61" s="222">
        <f>+'F. Financiación'!Q96</f>
        <v>0</v>
      </c>
      <c r="R61" s="222">
        <f>+'F. Financiación'!R96</f>
        <v>0</v>
      </c>
      <c r="S61" s="222">
        <f>+'F. Financiación'!S96</f>
        <v>0</v>
      </c>
      <c r="T61" s="222">
        <f>+'F. Financiación'!T96</f>
        <v>0</v>
      </c>
      <c r="U61" s="222">
        <f>+'F. Financiación'!U96</f>
        <v>0</v>
      </c>
      <c r="V61" s="222">
        <f>+'F. Financiación'!V96</f>
        <v>0</v>
      </c>
      <c r="W61" s="222">
        <f>+'F. Financiación'!W96</f>
        <v>0</v>
      </c>
      <c r="X61" s="222">
        <f>+'F. Financiación'!X96</f>
        <v>0</v>
      </c>
      <c r="Y61" s="222">
        <f>+'F. Financiación'!Y96</f>
        <v>0</v>
      </c>
      <c r="Z61" s="222">
        <f>+'F. Financiación'!Z96</f>
        <v>0</v>
      </c>
      <c r="AA61" s="222">
        <f>+'F. Financiación'!AA96</f>
        <v>0</v>
      </c>
      <c r="AB61" s="222">
        <f>+'F. Financiación'!AB96</f>
        <v>0</v>
      </c>
      <c r="AC61" s="222">
        <f>+'F. Financiación'!AC96</f>
        <v>0</v>
      </c>
      <c r="AD61" s="222">
        <f>+'F. Financiación'!AD96</f>
        <v>0</v>
      </c>
      <c r="AE61" s="222">
        <f>+'F. Financiación'!AE96</f>
        <v>0</v>
      </c>
      <c r="AF61" s="222">
        <f>+'F. Financiación'!AF96</f>
        <v>0</v>
      </c>
      <c r="AG61" s="222">
        <f>+'F. Financiación'!AG96</f>
        <v>0</v>
      </c>
      <c r="AH61" s="222">
        <f>+'F. Financiación'!AH96</f>
        <v>0</v>
      </c>
      <c r="AI61" s="222">
        <f>+'F. Financiación'!AI96</f>
        <v>0</v>
      </c>
    </row>
    <row r="62" spans="3:35">
      <c r="C62" s="218" t="s">
        <v>15</v>
      </c>
      <c r="D62" s="8"/>
      <c r="E62" s="223">
        <f>+'F. Caja Capital'!E76</f>
        <v>0</v>
      </c>
      <c r="F62" s="223">
        <f>+'F. Caja Capital'!F76</f>
        <v>462467.8178967589</v>
      </c>
      <c r="G62" s="223">
        <f>+'F. Caja Capital'!G76</f>
        <v>959446.83423624549</v>
      </c>
      <c r="H62" s="223">
        <f>+'F. Caja Capital'!H76</f>
        <v>1491394.8614355156</v>
      </c>
      <c r="I62" s="223">
        <f>+'F. Caja Capital'!I76</f>
        <v>2056639.4794990213</v>
      </c>
      <c r="J62" s="223">
        <f>+'F. Caja Capital'!J76</f>
        <v>2653630.5044105998</v>
      </c>
      <c r="K62" s="223">
        <f>+'F. Caja Capital'!K76</f>
        <v>2739130.4792627092</v>
      </c>
      <c r="L62" s="223">
        <f>+'F. Caja Capital'!L76</f>
        <v>2824618.7415204979</v>
      </c>
      <c r="M62" s="223">
        <f>+'F. Caja Capital'!M76</f>
        <v>2912775.092443353</v>
      </c>
      <c r="N62" s="223">
        <f>+'F. Caja Capital'!N76</f>
        <v>3000740.9002351421</v>
      </c>
      <c r="O62" s="223">
        <f>+'F. Caja Capital'!O76</f>
        <v>3088332.527113006</v>
      </c>
      <c r="P62" s="223">
        <f>+'F. Caja Capital'!P76</f>
        <v>3175361.7377270507</v>
      </c>
      <c r="Q62" s="223">
        <f>+'F. Caja Capital'!Q76</f>
        <v>3261636.3161410941</v>
      </c>
      <c r="R62" s="223">
        <f>+'F. Caja Capital'!R76</f>
        <v>3346960.7221713448</v>
      </c>
      <c r="S62" s="223">
        <f>+'F. Caja Capital'!S76</f>
        <v>3434517.2146633472</v>
      </c>
      <c r="T62" s="223">
        <f>+'F. Caja Capital'!T76</f>
        <v>3520895.3226121296</v>
      </c>
      <c r="U62" s="223">
        <f>+'F. Caja Capital'!U76</f>
        <v>3609445.8399758246</v>
      </c>
      <c r="V62" s="223">
        <f>+'F. Caja Capital'!V76</f>
        <v>3700223.402851216</v>
      </c>
      <c r="W62" s="223">
        <f>+'F. Caja Capital'!W76</f>
        <v>3793284.0214329236</v>
      </c>
      <c r="X62" s="223">
        <f>+'F. Caja Capital'!X76</f>
        <v>3888685.1145719616</v>
      </c>
      <c r="Y62" s="223">
        <f>+'F. Caja Capital'!Y76</f>
        <v>3986485.5452034459</v>
      </c>
      <c r="Z62" s="223">
        <f>+'F. Caja Capital'!Z76</f>
        <v>4086745.6566653126</v>
      </c>
      <c r="AA62" s="223">
        <f>+'F. Caja Capital'!AA76</f>
        <v>4189527.3099304452</v>
      </c>
      <c r="AB62" s="223">
        <f>+'F. Caja Capital'!AB76</f>
        <v>4294893.9217751948</v>
      </c>
      <c r="AC62" s="223">
        <f>+'F. Caja Capital'!AC76</f>
        <v>4402910.5039078416</v>
      </c>
      <c r="AD62" s="223">
        <f>+'F. Caja Capital'!AD76</f>
        <v>4513643.7030811235</v>
      </c>
      <c r="AE62" s="223">
        <f>+'F. Caja Capital'!AE76</f>
        <v>4627161.8422136139</v>
      </c>
      <c r="AF62" s="223">
        <f>+'F. Caja Capital'!AF76</f>
        <v>4743534.9625452859</v>
      </c>
      <c r="AG62" s="223">
        <f>+'F. Caja Capital'!AG76</f>
        <v>4862834.8668532996</v>
      </c>
      <c r="AH62" s="223">
        <f>+'F. Caja Capital'!AH76</f>
        <v>4985135.1637546606</v>
      </c>
      <c r="AI62" s="223">
        <f>+'F. Caja Capital'!AI76</f>
        <v>5110511.3131230893</v>
      </c>
    </row>
    <row r="63" spans="3:35">
      <c r="C63" s="214" t="s">
        <v>304</v>
      </c>
      <c r="E63" s="221">
        <f>+SUM(E64:E68)</f>
        <v>-13000000</v>
      </c>
      <c r="F63" s="221">
        <f t="shared" ref="F63:AI63" si="31">+SUM(F64:F68)</f>
        <v>-226609.23076941186</v>
      </c>
      <c r="G63" s="221">
        <f t="shared" si="31"/>
        <v>-470128.94877576025</v>
      </c>
      <c r="H63" s="221">
        <f t="shared" si="31"/>
        <v>-730783.48210340249</v>
      </c>
      <c r="I63" s="221">
        <f t="shared" si="31"/>
        <v>-1007753.3449545203</v>
      </c>
      <c r="J63" s="221">
        <f t="shared" si="31"/>
        <v>-1977486.8853353304</v>
      </c>
      <c r="K63" s="221">
        <f t="shared" si="31"/>
        <v>-2019381.8730128638</v>
      </c>
      <c r="L63" s="221">
        <f t="shared" si="31"/>
        <v>-2061271.1215191805</v>
      </c>
      <c r="M63" s="221">
        <f t="shared" si="31"/>
        <v>-2104467.7334713791</v>
      </c>
      <c r="N63" s="221">
        <f t="shared" si="31"/>
        <v>-2147570.9792893562</v>
      </c>
      <c r="O63" s="221">
        <f t="shared" si="31"/>
        <v>-2190490.8764595091</v>
      </c>
      <c r="P63" s="221">
        <f t="shared" si="31"/>
        <v>-2233135.1896603908</v>
      </c>
      <c r="Q63" s="221">
        <f t="shared" si="31"/>
        <v>-2275409.7330832724</v>
      </c>
      <c r="R63" s="221">
        <f t="shared" si="31"/>
        <v>-2317218.6920380956</v>
      </c>
      <c r="S63" s="221">
        <f t="shared" si="31"/>
        <v>-2360121.3733591763</v>
      </c>
      <c r="T63" s="221">
        <f t="shared" si="31"/>
        <v>-2402446.6462540799</v>
      </c>
      <c r="U63" s="221">
        <f t="shared" si="31"/>
        <v>-2445836.3997622901</v>
      </c>
      <c r="V63" s="221">
        <f t="shared" si="31"/>
        <v>-2490317.4055712321</v>
      </c>
      <c r="W63" s="221">
        <f t="shared" si="31"/>
        <v>-2535917.1086762687</v>
      </c>
      <c r="X63" s="221">
        <f t="shared" si="31"/>
        <v>-2582663.6443143976</v>
      </c>
      <c r="Y63" s="221">
        <f t="shared" si="31"/>
        <v>-2630585.855323825</v>
      </c>
      <c r="Z63" s="221">
        <f t="shared" si="31"/>
        <v>-2679713.3099401402</v>
      </c>
      <c r="AA63" s="221">
        <f t="shared" si="31"/>
        <v>-2730076.3200400546</v>
      </c>
      <c r="AB63" s="221">
        <f t="shared" si="31"/>
        <v>-2781705.9598439825</v>
      </c>
      <c r="AC63" s="221">
        <f t="shared" si="31"/>
        <v>-2834634.0850889785</v>
      </c>
      <c r="AD63" s="221">
        <f t="shared" si="31"/>
        <v>-2211685.4145097504</v>
      </c>
      <c r="AE63" s="221">
        <f t="shared" si="31"/>
        <v>-2267309.3026846703</v>
      </c>
      <c r="AF63" s="221">
        <f t="shared" si="31"/>
        <v>-2324332.1316471901</v>
      </c>
      <c r="AG63" s="221">
        <f t="shared" si="31"/>
        <v>-2382789.0847581169</v>
      </c>
      <c r="AH63" s="221">
        <f t="shared" si="31"/>
        <v>-2442716.2302397829</v>
      </c>
      <c r="AI63" s="221">
        <f t="shared" si="31"/>
        <v>-2504150.5434303135</v>
      </c>
    </row>
    <row r="64" spans="3:35">
      <c r="C64" s="210" t="s">
        <v>141</v>
      </c>
      <c r="D64" s="216"/>
      <c r="E64" s="222">
        <f>+'F. Caja Capital'!E79</f>
        <v>0</v>
      </c>
      <c r="F64" s="222">
        <f>+'F. Caja Capital'!F79</f>
        <v>-184987.12715870357</v>
      </c>
      <c r="G64" s="222">
        <f>+'F. Caja Capital'!G79</f>
        <v>-383778.73369449814</v>
      </c>
      <c r="H64" s="222">
        <f>+'F. Caja Capital'!H79</f>
        <v>-596557.94457420614</v>
      </c>
      <c r="I64" s="222">
        <f>+'F. Caja Capital'!I79</f>
        <v>-822655.79179960839</v>
      </c>
      <c r="J64" s="222">
        <f>+'F. Caja Capital'!J79</f>
        <v>-1061452.2017642397</v>
      </c>
      <c r="K64" s="222">
        <f>+'F. Caja Capital'!K79</f>
        <v>-1095652.1917050832</v>
      </c>
      <c r="L64" s="222">
        <f>+'F. Caja Capital'!L79</f>
        <v>-1129847.4966081989</v>
      </c>
      <c r="M64" s="222">
        <f>+'F. Caja Capital'!M79</f>
        <v>-1165110.0369773407</v>
      </c>
      <c r="N64" s="222">
        <f>+'F. Caja Capital'!N79</f>
        <v>-1200296.3600940565</v>
      </c>
      <c r="O64" s="222">
        <f>+'F. Caja Capital'!O79</f>
        <v>-1235333.010845202</v>
      </c>
      <c r="P64" s="222">
        <f>+'F. Caja Capital'!P79</f>
        <v>-1270144.6950908198</v>
      </c>
      <c r="Q64" s="222">
        <f>+'F. Caja Capital'!Q79</f>
        <v>-1304654.5264564371</v>
      </c>
      <c r="R64" s="222">
        <f>+'F. Caja Capital'!R79</f>
        <v>-1338784.2888685374</v>
      </c>
      <c r="S64" s="222">
        <f>+'F. Caja Capital'!S79</f>
        <v>-1373806.8858653381</v>
      </c>
      <c r="T64" s="222">
        <f>+'F. Caja Capital'!T79</f>
        <v>-1408358.1290448513</v>
      </c>
      <c r="U64" s="222">
        <f>+'F. Caja Capital'!U79</f>
        <v>-1443778.335990329</v>
      </c>
      <c r="V64" s="222">
        <f>+'F. Caja Capital'!V79</f>
        <v>-1480089.3611404859</v>
      </c>
      <c r="W64" s="222">
        <f>+'F. Caja Capital'!W79</f>
        <v>-1517313.608573169</v>
      </c>
      <c r="X64" s="222">
        <f>+'F. Caja Capital'!X79</f>
        <v>-1555474.0458287841</v>
      </c>
      <c r="Y64" s="222">
        <f>+'F. Caja Capital'!Y79</f>
        <v>-1594594.2180813781</v>
      </c>
      <c r="Z64" s="222">
        <f>+'F. Caja Capital'!Z79</f>
        <v>-1634698.2626661249</v>
      </c>
      <c r="AA64" s="222">
        <f>+'F. Caja Capital'!AA79</f>
        <v>-1675810.9239721778</v>
      </c>
      <c r="AB64" s="222">
        <f>+'F. Caja Capital'!AB79</f>
        <v>-1717957.568710078</v>
      </c>
      <c r="AC64" s="222">
        <f>+'F. Caja Capital'!AC79</f>
        <v>-1761164.2015631364</v>
      </c>
      <c r="AD64" s="222">
        <f>+'F. Caja Capital'!AD79</f>
        <v>-1805457.4812324494</v>
      </c>
      <c r="AE64" s="222">
        <f>+'F. Caja Capital'!AE79</f>
        <v>-1850864.7368854452</v>
      </c>
      <c r="AF64" s="222">
        <f>+'F. Caja Capital'!AF79</f>
        <v>-1897413.9850181141</v>
      </c>
      <c r="AG64" s="222">
        <f>+'F. Caja Capital'!AG79</f>
        <v>-1945133.9467413197</v>
      </c>
      <c r="AH64" s="222">
        <f>+'F. Caja Capital'!AH79</f>
        <v>-1994054.0655018636</v>
      </c>
      <c r="AI64" s="222">
        <f>+'F. Caja Capital'!AI79</f>
        <v>-2044204.5252492353</v>
      </c>
    </row>
    <row r="65" spans="3:35">
      <c r="C65" s="210" t="s">
        <v>52</v>
      </c>
      <c r="D65" s="216"/>
      <c r="E65" s="222">
        <f>+'F. Caja Capital'!E83</f>
        <v>-13000000</v>
      </c>
      <c r="F65" s="222">
        <f>+'F. Caja Capital'!F83</f>
        <v>0</v>
      </c>
      <c r="G65" s="222">
        <f>+'F. Caja Capital'!G83</f>
        <v>0</v>
      </c>
      <c r="H65" s="222">
        <f>+'F. Caja Capital'!H83</f>
        <v>0</v>
      </c>
      <c r="I65" s="222">
        <f>+'F. Caja Capital'!I83</f>
        <v>0</v>
      </c>
      <c r="J65" s="222">
        <f>+'F. Caja Capital'!J83</f>
        <v>0</v>
      </c>
      <c r="K65" s="222">
        <f>+'F. Caja Capital'!K83</f>
        <v>0</v>
      </c>
      <c r="L65" s="222">
        <f>+'F. Caja Capital'!L83</f>
        <v>0</v>
      </c>
      <c r="M65" s="222">
        <f>+'F. Caja Capital'!M83</f>
        <v>0</v>
      </c>
      <c r="N65" s="222">
        <f>+'F. Caja Capital'!N83</f>
        <v>0</v>
      </c>
      <c r="O65" s="222">
        <f>+'F. Caja Capital'!O83</f>
        <v>0</v>
      </c>
      <c r="P65" s="222">
        <f>+'F. Caja Capital'!P83</f>
        <v>0</v>
      </c>
      <c r="Q65" s="222">
        <f>+'F. Caja Capital'!Q83</f>
        <v>0</v>
      </c>
      <c r="R65" s="222">
        <f>+'F. Caja Capital'!R83</f>
        <v>0</v>
      </c>
      <c r="S65" s="222">
        <f>+'F. Caja Capital'!S83</f>
        <v>0</v>
      </c>
      <c r="T65" s="222">
        <f>+'F. Caja Capital'!T83</f>
        <v>0</v>
      </c>
      <c r="U65" s="222">
        <f>+'F. Caja Capital'!U83</f>
        <v>0</v>
      </c>
      <c r="V65" s="222">
        <f>+'F. Caja Capital'!V83</f>
        <v>0</v>
      </c>
      <c r="W65" s="222">
        <f>+'F. Caja Capital'!W83</f>
        <v>0</v>
      </c>
      <c r="X65" s="222">
        <f>+'F. Caja Capital'!X83</f>
        <v>0</v>
      </c>
      <c r="Y65" s="222">
        <f>+'F. Caja Capital'!Y83</f>
        <v>0</v>
      </c>
      <c r="Z65" s="222">
        <f>+'F. Caja Capital'!Z83</f>
        <v>0</v>
      </c>
      <c r="AA65" s="222">
        <f>+'F. Caja Capital'!AA83</f>
        <v>0</v>
      </c>
      <c r="AB65" s="222">
        <f>+'F. Caja Capital'!AB83</f>
        <v>0</v>
      </c>
      <c r="AC65" s="222">
        <f>+'F. Caja Capital'!AC83</f>
        <v>0</v>
      </c>
      <c r="AD65" s="222">
        <f>+'F. Caja Capital'!AD83</f>
        <v>0</v>
      </c>
      <c r="AE65" s="222">
        <f>+'F. Caja Capital'!AE83</f>
        <v>0</v>
      </c>
      <c r="AF65" s="222">
        <f>+'F. Caja Capital'!AF83</f>
        <v>0</v>
      </c>
      <c r="AG65" s="222">
        <f>+'F. Caja Capital'!AG83</f>
        <v>0</v>
      </c>
      <c r="AH65" s="222">
        <f>+'F. Caja Capital'!AH83</f>
        <v>0</v>
      </c>
      <c r="AI65" s="222">
        <f>+'F. Caja Capital'!AI83</f>
        <v>0</v>
      </c>
    </row>
    <row r="66" spans="3:35">
      <c r="C66" s="210" t="s">
        <v>51</v>
      </c>
      <c r="D66" s="216"/>
      <c r="E66" s="222">
        <f>+'F. Caja Capital'!E87</f>
        <v>0</v>
      </c>
      <c r="F66" s="222">
        <f>+'F. Caja Capital'!F87</f>
        <v>-41622.103610708298</v>
      </c>
      <c r="G66" s="222">
        <f>+'F. Caja Capital'!G87</f>
        <v>-86350.215081262111</v>
      </c>
      <c r="H66" s="222">
        <f>+'F. Caja Capital'!H87</f>
        <v>-134225.53752919642</v>
      </c>
      <c r="I66" s="222">
        <f>+'F. Caja Capital'!I87</f>
        <v>-185097.55315491193</v>
      </c>
      <c r="J66" s="222">
        <f>+'F. Caja Capital'!J87</f>
        <v>-238826.74539695401</v>
      </c>
      <c r="K66" s="222">
        <f>+'F. Caja Capital'!K87</f>
        <v>-246521.74313364387</v>
      </c>
      <c r="L66" s="222">
        <f>+'F. Caja Capital'!L87</f>
        <v>-254215.68673684486</v>
      </c>
      <c r="M66" s="222">
        <f>+'F. Caja Capital'!M87</f>
        <v>-262149.75831990183</v>
      </c>
      <c r="N66" s="222">
        <f>+'F. Caja Capital'!N87</f>
        <v>-270066.68102116283</v>
      </c>
      <c r="O66" s="222">
        <f>+'F. Caja Capital'!O87</f>
        <v>-277949.92744017061</v>
      </c>
      <c r="P66" s="222">
        <f>+'F. Caja Capital'!P87</f>
        <v>-285782.5563954346</v>
      </c>
      <c r="Q66" s="222">
        <f>+'F. Caja Capital'!Q87</f>
        <v>-293547.26845269854</v>
      </c>
      <c r="R66" s="222">
        <f>+'F. Caja Capital'!R87</f>
        <v>-301226.46499542112</v>
      </c>
      <c r="S66" s="222">
        <f>+'F. Caja Capital'!S87</f>
        <v>-309106.54931970133</v>
      </c>
      <c r="T66" s="222">
        <f>+'F. Caja Capital'!T87</f>
        <v>-316880.57903509174</v>
      </c>
      <c r="U66" s="222">
        <f>+'F. Caja Capital'!U87</f>
        <v>-324850.12559782428</v>
      </c>
      <c r="V66" s="222">
        <f>+'F. Caja Capital'!V87</f>
        <v>-333020.10625660949</v>
      </c>
      <c r="W66" s="222">
        <f>+'F. Caja Capital'!W87</f>
        <v>-341395.56192896317</v>
      </c>
      <c r="X66" s="222">
        <f>+'F. Caja Capital'!X87</f>
        <v>-349981.66031147662</v>
      </c>
      <c r="Y66" s="222">
        <f>+'F. Caja Capital'!Y87</f>
        <v>-358783.6990683102</v>
      </c>
      <c r="Z66" s="222">
        <f>+'F. Caja Capital'!Z87</f>
        <v>-367807.10909987817</v>
      </c>
      <c r="AA66" s="222">
        <f>+'F. Caja Capital'!AA87</f>
        <v>-377057.45789374009</v>
      </c>
      <c r="AB66" s="222">
        <f>+'F. Caja Capital'!AB87</f>
        <v>-386540.45295976748</v>
      </c>
      <c r="AC66" s="222">
        <f>+'F. Caja Capital'!AC87</f>
        <v>-396261.94535170571</v>
      </c>
      <c r="AD66" s="222">
        <f>+'F. Caja Capital'!AD87</f>
        <v>-406227.93327730108</v>
      </c>
      <c r="AE66" s="222">
        <f>+'F. Caja Capital'!AE87</f>
        <v>-416444.5657992253</v>
      </c>
      <c r="AF66" s="222">
        <f>+'F. Caja Capital'!AF87</f>
        <v>-426918.14662907575</v>
      </c>
      <c r="AG66" s="222">
        <f>+'F. Caja Capital'!AG87</f>
        <v>-437655.13801679696</v>
      </c>
      <c r="AH66" s="222">
        <f>+'F. Caja Capital'!AH87</f>
        <v>-448662.16473791952</v>
      </c>
      <c r="AI66" s="222">
        <f>+'F. Caja Capital'!AI87</f>
        <v>-459946.01818107808</v>
      </c>
    </row>
    <row r="67" spans="3:35">
      <c r="C67" s="257" t="s">
        <v>300</v>
      </c>
      <c r="D67" s="216"/>
      <c r="E67" s="222">
        <f>+'F. Caja Capital'!E88</f>
        <v>0</v>
      </c>
      <c r="F67" s="222">
        <f>+'F. Caja Capital'!F88</f>
        <v>0</v>
      </c>
      <c r="G67" s="222">
        <f>+'F. Caja Capital'!G88</f>
        <v>0</v>
      </c>
      <c r="H67" s="222">
        <f>+'F. Caja Capital'!H88</f>
        <v>0</v>
      </c>
      <c r="I67" s="222">
        <f>+'F. Caja Capital'!I88</f>
        <v>0</v>
      </c>
      <c r="J67" s="222">
        <f>+'F. Caja Capital'!J88</f>
        <v>-360685.01075426623</v>
      </c>
      <c r="K67" s="222">
        <f>+'F. Caja Capital'!K88</f>
        <v>-372226.93109840277</v>
      </c>
      <c r="L67" s="222">
        <f>+'F. Caja Capital'!L88</f>
        <v>-384138.19289355166</v>
      </c>
      <c r="M67" s="222">
        <f>+'F. Caja Capital'!M88</f>
        <v>-396430.61506614531</v>
      </c>
      <c r="N67" s="222">
        <f>+'F. Caja Capital'!N88</f>
        <v>-409116.39474826201</v>
      </c>
      <c r="O67" s="222">
        <f>+'F. Caja Capital'!O88</f>
        <v>-422208.11938020639</v>
      </c>
      <c r="P67" s="222">
        <f>+'F. Caja Capital'!P88</f>
        <v>-435718.77920037298</v>
      </c>
      <c r="Q67" s="222">
        <f>+'F. Caja Capital'!Q88</f>
        <v>-449661.78013478493</v>
      </c>
      <c r="R67" s="222">
        <f>+'F. Caja Capital'!R88</f>
        <v>-464050.95709909807</v>
      </c>
      <c r="S67" s="222">
        <f>+'F. Caja Capital'!S88</f>
        <v>-478900.58772626921</v>
      </c>
      <c r="T67" s="222">
        <f>+'F. Caja Capital'!T88</f>
        <v>-494225.40653350984</v>
      </c>
      <c r="U67" s="222">
        <f>+'F. Caja Capital'!U88</f>
        <v>-510040.61954258208</v>
      </c>
      <c r="V67" s="222">
        <f>+'F. Caja Capital'!V88</f>
        <v>-526361.91936794471</v>
      </c>
      <c r="W67" s="222">
        <f>+'F. Caja Capital'!W88</f>
        <v>-543205.50078771892</v>
      </c>
      <c r="X67" s="222">
        <f>+'F. Caja Capital'!X88</f>
        <v>-560588.07681292598</v>
      </c>
      <c r="Y67" s="222">
        <f>+'F. Caja Capital'!Y88</f>
        <v>-578526.89527093957</v>
      </c>
      <c r="Z67" s="222">
        <f>+'F. Caja Capital'!Z88</f>
        <v>-597039.75591960968</v>
      </c>
      <c r="AA67" s="222">
        <f>+'F. Caja Capital'!AA88</f>
        <v>-616145.0281090372</v>
      </c>
      <c r="AB67" s="222">
        <f>+'F. Caja Capital'!AB88</f>
        <v>-635861.66900852637</v>
      </c>
      <c r="AC67" s="222">
        <f>+'F. Caja Capital'!AC88</f>
        <v>-656209.24241679918</v>
      </c>
      <c r="AD67" s="222">
        <f>+'F. Caja Capital'!AD88</f>
        <v>0</v>
      </c>
      <c r="AE67" s="222">
        <f>+'F. Caja Capital'!AE88</f>
        <v>0</v>
      </c>
      <c r="AF67" s="222">
        <f>+'F. Caja Capital'!AF88</f>
        <v>0</v>
      </c>
      <c r="AG67" s="222">
        <f>+'F. Caja Capital'!AG88</f>
        <v>0</v>
      </c>
      <c r="AH67" s="222">
        <f>+'F. Caja Capital'!AH88</f>
        <v>0</v>
      </c>
      <c r="AI67" s="222">
        <f>+'F. Caja Capital'!AI88</f>
        <v>0</v>
      </c>
    </row>
    <row r="68" spans="3:35">
      <c r="C68" s="218" t="s">
        <v>53</v>
      </c>
      <c r="D68" s="219"/>
      <c r="E68" s="223">
        <f>+'F. Caja Capital'!E89</f>
        <v>0</v>
      </c>
      <c r="F68" s="223">
        <f>+'F. Caja Capital'!F89</f>
        <v>0</v>
      </c>
      <c r="G68" s="223">
        <f>+'F. Caja Capital'!G89</f>
        <v>0</v>
      </c>
      <c r="H68" s="223">
        <f>+'F. Caja Capital'!H89</f>
        <v>0</v>
      </c>
      <c r="I68" s="223">
        <f>+'F. Caja Capital'!I89</f>
        <v>0</v>
      </c>
      <c r="J68" s="223">
        <f>+'F. Caja Capital'!J89</f>
        <v>-316522.92741987045</v>
      </c>
      <c r="K68" s="223">
        <f>+'F. Caja Capital'!K89</f>
        <v>-304981.00707573391</v>
      </c>
      <c r="L68" s="223">
        <f>+'F. Caja Capital'!L89</f>
        <v>-293069.74528058502</v>
      </c>
      <c r="M68" s="223">
        <f>+'F. Caja Capital'!M89</f>
        <v>-280777.32310799137</v>
      </c>
      <c r="N68" s="223">
        <f>+'F. Caja Capital'!N89</f>
        <v>-268091.54342587467</v>
      </c>
      <c r="O68" s="223">
        <f>+'F. Caja Capital'!O89</f>
        <v>-254999.81879393029</v>
      </c>
      <c r="P68" s="223">
        <f>+'F. Caja Capital'!P89</f>
        <v>-241489.15897376367</v>
      </c>
      <c r="Q68" s="223">
        <f>+'F. Caja Capital'!Q89</f>
        <v>-227546.15803935175</v>
      </c>
      <c r="R68" s="223">
        <f>+'F. Caja Capital'!R89</f>
        <v>-213156.98107503861</v>
      </c>
      <c r="S68" s="223">
        <f>+'F. Caja Capital'!S89</f>
        <v>-198307.35044786747</v>
      </c>
      <c r="T68" s="223">
        <f>+'F. Caja Capital'!T89</f>
        <v>-182982.53164062687</v>
      </c>
      <c r="U68" s="223">
        <f>+'F. Caja Capital'!U89</f>
        <v>-167167.31863155458</v>
      </c>
      <c r="V68" s="223">
        <f>+'F. Caja Capital'!V89</f>
        <v>-150846.01880619195</v>
      </c>
      <c r="W68" s="223">
        <f>+'F. Caja Capital'!W89</f>
        <v>-134002.43738641773</v>
      </c>
      <c r="X68" s="223">
        <f>+'F. Caja Capital'!X89</f>
        <v>-116619.8613612107</v>
      </c>
      <c r="Y68" s="223">
        <f>+'F. Caja Capital'!Y89</f>
        <v>-98681.042903197085</v>
      </c>
      <c r="Z68" s="223">
        <f>+'F. Caja Capital'!Z89</f>
        <v>-80168.182254527026</v>
      </c>
      <c r="AA68" s="223">
        <f>+'F. Caja Capital'!AA89</f>
        <v>-61062.91006509951</v>
      </c>
      <c r="AB68" s="223">
        <f>+'F. Caja Capital'!AB89</f>
        <v>-41346.269165610312</v>
      </c>
      <c r="AC68" s="223">
        <f>+'F. Caja Capital'!AC89</f>
        <v>-20998.695757337471</v>
      </c>
      <c r="AD68" s="223">
        <f>+'F. Caja Capital'!AD89</f>
        <v>0</v>
      </c>
      <c r="AE68" s="223">
        <f>+'F. Caja Capital'!AE89</f>
        <v>0</v>
      </c>
      <c r="AF68" s="223">
        <f>+'F. Caja Capital'!AF89</f>
        <v>0</v>
      </c>
      <c r="AG68" s="223">
        <f>+'F. Caja Capital'!AG89</f>
        <v>0</v>
      </c>
      <c r="AH68" s="223">
        <f>+'F. Caja Capital'!AH89</f>
        <v>0</v>
      </c>
      <c r="AI68" s="223">
        <f>+'F. Caja Capital'!AI89</f>
        <v>0</v>
      </c>
    </row>
    <row r="69" spans="3:35">
      <c r="C69" s="261" t="s">
        <v>305</v>
      </c>
      <c r="D69" s="1"/>
      <c r="E69" s="258">
        <f>+E60+E63</f>
        <v>0</v>
      </c>
      <c r="F69" s="258">
        <f t="shared" ref="F69:AI69" si="32">+F60+F63</f>
        <v>235858.58712734704</v>
      </c>
      <c r="G69" s="258">
        <f t="shared" si="32"/>
        <v>489317.88546048524</v>
      </c>
      <c r="H69" s="258">
        <f t="shared" si="32"/>
        <v>760611.37933211308</v>
      </c>
      <c r="I69" s="258">
        <f t="shared" si="32"/>
        <v>1048886.1345445011</v>
      </c>
      <c r="J69" s="258">
        <f t="shared" si="32"/>
        <v>676143.61907526944</v>
      </c>
      <c r="K69" s="258">
        <f t="shared" si="32"/>
        <v>719748.60624984535</v>
      </c>
      <c r="L69" s="258">
        <f t="shared" si="32"/>
        <v>763347.62000131747</v>
      </c>
      <c r="M69" s="258">
        <f t="shared" si="32"/>
        <v>808307.35897197388</v>
      </c>
      <c r="N69" s="258">
        <f t="shared" si="32"/>
        <v>853169.92094578594</v>
      </c>
      <c r="O69" s="258">
        <f t="shared" si="32"/>
        <v>897841.65065349685</v>
      </c>
      <c r="P69" s="258">
        <f t="shared" si="32"/>
        <v>942226.54806665983</v>
      </c>
      <c r="Q69" s="258">
        <f t="shared" si="32"/>
        <v>986226.58305782173</v>
      </c>
      <c r="R69" s="258">
        <f t="shared" si="32"/>
        <v>1029742.0301332492</v>
      </c>
      <c r="S69" s="258">
        <f t="shared" si="32"/>
        <v>1074395.8413041709</v>
      </c>
      <c r="T69" s="258">
        <f t="shared" si="32"/>
        <v>1118448.6763580497</v>
      </c>
      <c r="U69" s="258">
        <f t="shared" si="32"/>
        <v>1163609.4402135345</v>
      </c>
      <c r="V69" s="258">
        <f t="shared" si="32"/>
        <v>1209905.9972799839</v>
      </c>
      <c r="W69" s="258">
        <f t="shared" si="32"/>
        <v>1257366.9127566549</v>
      </c>
      <c r="X69" s="258">
        <f t="shared" si="32"/>
        <v>1306021.470257564</v>
      </c>
      <c r="Y69" s="258">
        <f t="shared" si="32"/>
        <v>1355899.6898796209</v>
      </c>
      <c r="Z69" s="258">
        <f t="shared" si="32"/>
        <v>1407032.3467251724</v>
      </c>
      <c r="AA69" s="258">
        <f t="shared" si="32"/>
        <v>1459450.9898903905</v>
      </c>
      <c r="AB69" s="258">
        <f t="shared" si="32"/>
        <v>1513187.9619312123</v>
      </c>
      <c r="AC69" s="258">
        <f t="shared" si="32"/>
        <v>1568276.4188188631</v>
      </c>
      <c r="AD69" s="258">
        <f t="shared" si="32"/>
        <v>2301958.2885713731</v>
      </c>
      <c r="AE69" s="258">
        <f t="shared" si="32"/>
        <v>2359852.5395289436</v>
      </c>
      <c r="AF69" s="258">
        <f t="shared" si="32"/>
        <v>2419202.8308980959</v>
      </c>
      <c r="AG69" s="258">
        <f t="shared" si="32"/>
        <v>2480045.7820951827</v>
      </c>
      <c r="AH69" s="258">
        <f t="shared" si="32"/>
        <v>2542418.9335148777</v>
      </c>
      <c r="AI69" s="258">
        <f t="shared" si="32"/>
        <v>2606360.7696927758</v>
      </c>
    </row>
    <row r="70" spans="3:35">
      <c r="C70" s="261" t="s">
        <v>306</v>
      </c>
      <c r="E70" s="258">
        <f>+E69</f>
        <v>0</v>
      </c>
      <c r="F70" s="258">
        <f>+E70+F69</f>
        <v>235858.58712734704</v>
      </c>
      <c r="G70" s="258">
        <f t="shared" ref="G70:AI70" si="33">+F70+G69</f>
        <v>725176.47258783225</v>
      </c>
      <c r="H70" s="258">
        <f t="shared" si="33"/>
        <v>1485787.8519199453</v>
      </c>
      <c r="I70" s="258">
        <f t="shared" si="33"/>
        <v>2534673.9864644464</v>
      </c>
      <c r="J70" s="258">
        <f t="shared" si="33"/>
        <v>3210817.6055397158</v>
      </c>
      <c r="K70" s="258">
        <f t="shared" si="33"/>
        <v>3930566.2117895614</v>
      </c>
      <c r="L70" s="258">
        <f t="shared" si="33"/>
        <v>4693913.8317908794</v>
      </c>
      <c r="M70" s="258">
        <f t="shared" si="33"/>
        <v>5502221.1907628532</v>
      </c>
      <c r="N70" s="258">
        <f t="shared" si="33"/>
        <v>6355391.1117086392</v>
      </c>
      <c r="O70" s="258">
        <f t="shared" si="33"/>
        <v>7253232.7623621356</v>
      </c>
      <c r="P70" s="258">
        <f t="shared" si="33"/>
        <v>8195459.3104287954</v>
      </c>
      <c r="Q70" s="258">
        <f t="shared" si="33"/>
        <v>9181685.8934866171</v>
      </c>
      <c r="R70" s="258">
        <f t="shared" si="33"/>
        <v>10211427.923619866</v>
      </c>
      <c r="S70" s="258">
        <f t="shared" si="33"/>
        <v>11285823.764924038</v>
      </c>
      <c r="T70" s="258">
        <f t="shared" si="33"/>
        <v>12404272.441282088</v>
      </c>
      <c r="U70" s="258">
        <f t="shared" si="33"/>
        <v>13567881.881495623</v>
      </c>
      <c r="V70" s="258">
        <f t="shared" si="33"/>
        <v>14777787.878775608</v>
      </c>
      <c r="W70" s="258">
        <f t="shared" si="33"/>
        <v>16035154.791532263</v>
      </c>
      <c r="X70" s="258">
        <f t="shared" si="33"/>
        <v>17341176.261789829</v>
      </c>
      <c r="Y70" s="258">
        <f t="shared" si="33"/>
        <v>18697075.951669451</v>
      </c>
      <c r="Z70" s="258">
        <f t="shared" si="33"/>
        <v>20104108.298394624</v>
      </c>
      <c r="AA70" s="258">
        <f t="shared" si="33"/>
        <v>21563559.288285013</v>
      </c>
      <c r="AB70" s="258">
        <f t="shared" si="33"/>
        <v>23076747.250216227</v>
      </c>
      <c r="AC70" s="258">
        <f t="shared" si="33"/>
        <v>24645023.669035092</v>
      </c>
      <c r="AD70" s="258">
        <f t="shared" si="33"/>
        <v>26946981.957606465</v>
      </c>
      <c r="AE70" s="258">
        <f t="shared" si="33"/>
        <v>29306834.497135408</v>
      </c>
      <c r="AF70" s="258">
        <f t="shared" si="33"/>
        <v>31726037.328033503</v>
      </c>
      <c r="AG70" s="258">
        <f t="shared" si="33"/>
        <v>34206083.110128686</v>
      </c>
      <c r="AH70" s="258">
        <f t="shared" si="33"/>
        <v>36748502.043643564</v>
      </c>
      <c r="AI70" s="258">
        <f t="shared" si="33"/>
        <v>39354862.813336343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tabColor theme="9" tint="0.79998168889431442"/>
  </sheetPr>
  <dimension ref="C1:K57"/>
  <sheetViews>
    <sheetView showGridLines="0" zoomScale="70" zoomScaleNormal="70" workbookViewId="0"/>
  </sheetViews>
  <sheetFormatPr baseColWidth="10" defaultRowHeight="15"/>
  <cols>
    <col min="1" max="2" width="5.7109375" customWidth="1"/>
    <col min="3" max="3" width="35.42578125" customWidth="1"/>
    <col min="4" max="4" width="15.7109375" customWidth="1"/>
    <col min="5" max="12" width="20.7109375" customWidth="1"/>
  </cols>
  <sheetData>
    <row r="1" spans="3:7" ht="21">
      <c r="C1" s="185" t="s">
        <v>307</v>
      </c>
    </row>
    <row r="3" spans="3:7" ht="21">
      <c r="C3" s="19" t="s">
        <v>102</v>
      </c>
    </row>
    <row r="5" spans="3:7" ht="15.75">
      <c r="C5" s="67" t="s">
        <v>322</v>
      </c>
    </row>
    <row r="7" spans="3:7" ht="15.75" thickBot="1">
      <c r="C7" s="321"/>
      <c r="D7" s="322" t="s">
        <v>308</v>
      </c>
      <c r="E7" s="323" t="s">
        <v>309</v>
      </c>
      <c r="F7" s="324" t="s">
        <v>310</v>
      </c>
      <c r="G7" s="325" t="s">
        <v>311</v>
      </c>
    </row>
    <row r="8" spans="3:7" ht="15.75" thickBot="1">
      <c r="C8" s="326" t="s">
        <v>312</v>
      </c>
      <c r="D8" s="327"/>
      <c r="E8" s="327"/>
      <c r="F8" s="327"/>
      <c r="G8" s="352"/>
    </row>
    <row r="9" spans="3:7" ht="15.75" thickBot="1">
      <c r="C9" s="329" t="s">
        <v>323</v>
      </c>
      <c r="D9" s="330" t="s">
        <v>324</v>
      </c>
      <c r="E9" s="331" t="s">
        <v>325</v>
      </c>
      <c r="F9" s="331" t="s">
        <v>326</v>
      </c>
      <c r="G9" s="331" t="s">
        <v>327</v>
      </c>
    </row>
    <row r="10" spans="3:7" ht="15.75" customHeight="1" thickBot="1">
      <c r="C10" s="333" t="s">
        <v>313</v>
      </c>
      <c r="D10" s="334"/>
      <c r="E10" s="334"/>
      <c r="F10" s="334"/>
      <c r="G10" s="353"/>
    </row>
    <row r="11" spans="3:7" ht="15.75" thickBot="1">
      <c r="C11" s="335" t="s">
        <v>314</v>
      </c>
      <c r="D11" s="338" t="str">
        <f>+E50</f>
        <v>9,8 M€</v>
      </c>
      <c r="E11" s="338" t="str">
        <f>+F50</f>
        <v>10,1 M€</v>
      </c>
      <c r="F11" s="338" t="str">
        <f>+G50</f>
        <v>9,4 M€</v>
      </c>
      <c r="G11" s="337" t="str">
        <f>+H50</f>
        <v>9,2 M€</v>
      </c>
    </row>
    <row r="12" spans="3:7" ht="15.75" thickBot="1">
      <c r="C12" s="335" t="s">
        <v>315</v>
      </c>
      <c r="D12" s="338">
        <f t="shared" ref="D12:G18" si="0">+E51</f>
        <v>0.21266257389083323</v>
      </c>
      <c r="E12" s="338">
        <f t="shared" si="0"/>
        <v>0.2137799969250905</v>
      </c>
      <c r="F12" s="338">
        <f t="shared" si="0"/>
        <v>0.21155434606595283</v>
      </c>
      <c r="G12" s="339">
        <f t="shared" si="0"/>
        <v>0.21045542858335417</v>
      </c>
    </row>
    <row r="13" spans="3:7" ht="15.75" thickBot="1">
      <c r="C13" s="340" t="s">
        <v>316</v>
      </c>
      <c r="D13" s="341" t="str">
        <f t="shared" si="0"/>
        <v>13,5 M€</v>
      </c>
      <c r="E13" s="341" t="str">
        <f t="shared" si="0"/>
        <v>14,2 M€</v>
      </c>
      <c r="F13" s="341" t="str">
        <f t="shared" si="0"/>
        <v>12,9 M€</v>
      </c>
      <c r="G13" s="342" t="str">
        <f t="shared" si="0"/>
        <v>12,2 M€</v>
      </c>
    </row>
    <row r="14" spans="3:7" ht="15.75" thickBot="1">
      <c r="C14" s="340" t="s">
        <v>317</v>
      </c>
      <c r="D14" s="343">
        <f t="shared" si="0"/>
        <v>9.6829672750099405E-2</v>
      </c>
      <c r="E14" s="343">
        <f t="shared" si="0"/>
        <v>9.8431788440707227E-2</v>
      </c>
      <c r="F14" s="343">
        <f t="shared" si="0"/>
        <v>9.523100192463968E-2</v>
      </c>
      <c r="G14" s="344">
        <f t="shared" si="0"/>
        <v>9.3635833099559751E-2</v>
      </c>
    </row>
    <row r="15" spans="3:7" ht="15.75" thickBot="1">
      <c r="C15" s="345" t="s">
        <v>318</v>
      </c>
      <c r="D15" s="346" t="str">
        <f t="shared" si="0"/>
        <v>7,5 M€</v>
      </c>
      <c r="E15" s="336" t="str">
        <f t="shared" si="0"/>
        <v>7,8 M€</v>
      </c>
      <c r="F15" s="336" t="str">
        <f t="shared" si="0"/>
        <v>7,3 M€</v>
      </c>
      <c r="G15" s="337" t="str">
        <f t="shared" si="0"/>
        <v>7,1 M€</v>
      </c>
    </row>
    <row r="16" spans="3:7" ht="15.75" thickBot="1">
      <c r="C16" s="345" t="s">
        <v>319</v>
      </c>
      <c r="D16" s="347">
        <f t="shared" si="0"/>
        <v>0.26402291236906267</v>
      </c>
      <c r="E16" s="338">
        <f t="shared" si="0"/>
        <v>0.26493523127867186</v>
      </c>
      <c r="F16" s="338">
        <f t="shared" si="0"/>
        <v>0.26312194684523849</v>
      </c>
      <c r="G16" s="339">
        <f t="shared" si="0"/>
        <v>0.26223248502255042</v>
      </c>
    </row>
    <row r="17" spans="3:7" ht="15.75" thickBot="1">
      <c r="C17" s="348" t="s">
        <v>320</v>
      </c>
      <c r="D17" s="349" t="str">
        <f t="shared" si="0"/>
        <v>6,6 M€</v>
      </c>
      <c r="E17" s="341" t="str">
        <f t="shared" si="0"/>
        <v>7 M€</v>
      </c>
      <c r="F17" s="341" t="str">
        <f t="shared" si="0"/>
        <v>6,3 M€</v>
      </c>
      <c r="G17" s="342" t="str">
        <f t="shared" si="0"/>
        <v>6 M€</v>
      </c>
    </row>
    <row r="18" spans="3:7" ht="15.75" thickBot="1">
      <c r="C18" s="348" t="s">
        <v>321</v>
      </c>
      <c r="D18" s="350">
        <f t="shared" si="0"/>
        <v>0.16831800847038481</v>
      </c>
      <c r="E18" s="343">
        <f t="shared" si="0"/>
        <v>0.17030554714401336</v>
      </c>
      <c r="F18" s="343">
        <f t="shared" si="0"/>
        <v>0.16631754114143227</v>
      </c>
      <c r="G18" s="344">
        <f t="shared" si="0"/>
        <v>0.16430339472529773</v>
      </c>
    </row>
    <row r="20" spans="3:7" ht="15.75">
      <c r="C20" s="67" t="s">
        <v>328</v>
      </c>
    </row>
    <row r="22" spans="3:7" ht="15.75" thickBot="1">
      <c r="C22" s="321"/>
      <c r="D22" s="322" t="s">
        <v>308</v>
      </c>
      <c r="E22" s="323" t="s">
        <v>309</v>
      </c>
      <c r="F22" s="324" t="s">
        <v>310</v>
      </c>
      <c r="G22" s="325" t="s">
        <v>311</v>
      </c>
    </row>
    <row r="23" spans="3:7" ht="15.75" thickBot="1">
      <c r="C23" s="326" t="s">
        <v>312</v>
      </c>
      <c r="D23" s="327"/>
      <c r="E23" s="327"/>
      <c r="F23" s="327"/>
      <c r="G23" s="352"/>
    </row>
    <row r="24" spans="3:7" ht="15.75" thickBot="1">
      <c r="C24" s="329" t="s">
        <v>329</v>
      </c>
      <c r="D24" s="354">
        <v>0</v>
      </c>
      <c r="E24" s="355">
        <v>-0.1</v>
      </c>
      <c r="F24" s="355">
        <v>0.1</v>
      </c>
      <c r="G24" s="355">
        <v>0.2</v>
      </c>
    </row>
    <row r="25" spans="3:7" ht="15.75" thickBot="1">
      <c r="C25" s="333" t="s">
        <v>313</v>
      </c>
      <c r="D25" s="334"/>
      <c r="E25" s="334"/>
      <c r="F25" s="334"/>
      <c r="G25" s="353"/>
    </row>
    <row r="26" spans="3:7" ht="15.75" customHeight="1" thickBot="1">
      <c r="C26" s="335" t="s">
        <v>314</v>
      </c>
      <c r="D26" s="338" t="str">
        <f>+E50</f>
        <v>9,8 M€</v>
      </c>
      <c r="E26" s="338" t="str">
        <f>+I50</f>
        <v>9,9 M€</v>
      </c>
      <c r="F26" s="336" t="str">
        <f t="shared" ref="F26:G33" si="1">+J50</f>
        <v>9,6 M€</v>
      </c>
      <c r="G26" s="337" t="str">
        <f t="shared" si="1"/>
        <v>9,4 M€</v>
      </c>
    </row>
    <row r="27" spans="3:7" ht="15.75" thickBot="1">
      <c r="C27" s="335" t="s">
        <v>315</v>
      </c>
      <c r="D27" s="338">
        <f t="shared" ref="D27:D33" si="2">+E51</f>
        <v>0.21266257389083323</v>
      </c>
      <c r="E27" s="338">
        <f t="shared" ref="E27:E33" si="3">+I51</f>
        <v>0.22918739467464991</v>
      </c>
      <c r="F27" s="338">
        <f t="shared" si="1"/>
        <v>0.19859069672612439</v>
      </c>
      <c r="G27" s="339">
        <f t="shared" si="1"/>
        <v>0.18642016652149251</v>
      </c>
    </row>
    <row r="28" spans="3:7" ht="15.75" thickBot="1">
      <c r="C28" s="340" t="s">
        <v>316</v>
      </c>
      <c r="D28" s="341" t="str">
        <f t="shared" si="2"/>
        <v>13,5 M€</v>
      </c>
      <c r="E28" s="341" t="str">
        <f t="shared" si="3"/>
        <v>14,8 M€</v>
      </c>
      <c r="F28" s="341" t="str">
        <f t="shared" si="1"/>
        <v>12,3 M€</v>
      </c>
      <c r="G28" s="342" t="str">
        <f t="shared" si="1"/>
        <v>11 M€</v>
      </c>
    </row>
    <row r="29" spans="3:7" ht="15.75" thickBot="1">
      <c r="C29" s="340" t="s">
        <v>317</v>
      </c>
      <c r="D29" s="343">
        <f t="shared" si="2"/>
        <v>9.6829672750099405E-2</v>
      </c>
      <c r="E29" s="343">
        <f t="shared" si="3"/>
        <v>0.10644508061894538</v>
      </c>
      <c r="F29" s="343">
        <f t="shared" si="1"/>
        <v>8.8520368704163827E-2</v>
      </c>
      <c r="G29" s="344">
        <f t="shared" si="1"/>
        <v>8.1232111517897443E-2</v>
      </c>
    </row>
    <row r="30" spans="3:7" ht="15.75" thickBot="1">
      <c r="C30" s="345" t="s">
        <v>318</v>
      </c>
      <c r="D30" s="346" t="str">
        <f t="shared" si="2"/>
        <v>7,5 M€</v>
      </c>
      <c r="E30" s="336" t="str">
        <f t="shared" si="3"/>
        <v>7,7 M€</v>
      </c>
      <c r="F30" s="336" t="str">
        <f t="shared" si="1"/>
        <v>7,4 M€</v>
      </c>
      <c r="G30" s="337" t="str">
        <f t="shared" si="1"/>
        <v>7,2 M€</v>
      </c>
    </row>
    <row r="31" spans="3:7" ht="15.75" thickBot="1">
      <c r="C31" s="345" t="s">
        <v>319</v>
      </c>
      <c r="D31" s="347">
        <f t="shared" si="2"/>
        <v>0.26402291236906267</v>
      </c>
      <c r="E31" s="338">
        <f t="shared" si="3"/>
        <v>0.28524294437514097</v>
      </c>
      <c r="F31" s="338">
        <f t="shared" si="1"/>
        <v>0.2459446503610255</v>
      </c>
      <c r="G31" s="339">
        <f t="shared" si="1"/>
        <v>0.23030699408579869</v>
      </c>
    </row>
    <row r="32" spans="3:7" ht="15.75" thickBot="1">
      <c r="C32" s="348" t="s">
        <v>320</v>
      </c>
      <c r="D32" s="349" t="str">
        <f t="shared" si="2"/>
        <v>6,6 M€</v>
      </c>
      <c r="E32" s="341" t="str">
        <f t="shared" si="3"/>
        <v>7,5 M€</v>
      </c>
      <c r="F32" s="341" t="str">
        <f t="shared" si="1"/>
        <v>5,7 M€</v>
      </c>
      <c r="G32" s="342" t="str">
        <f t="shared" si="1"/>
        <v>4,8 M€</v>
      </c>
    </row>
    <row r="33" spans="3:11" ht="15.75" thickBot="1">
      <c r="C33" s="348" t="s">
        <v>321</v>
      </c>
      <c r="D33" s="350">
        <f t="shared" si="2"/>
        <v>0.16831800847038481</v>
      </c>
      <c r="E33" s="343">
        <f t="shared" si="3"/>
        <v>0.18881283467445795</v>
      </c>
      <c r="F33" s="343">
        <f t="shared" si="1"/>
        <v>0.15060812595937931</v>
      </c>
      <c r="G33" s="344">
        <f t="shared" si="1"/>
        <v>0.13507444939504445</v>
      </c>
    </row>
    <row r="36" spans="3:11" ht="21">
      <c r="C36" s="19" t="s">
        <v>104</v>
      </c>
      <c r="G36" t="s">
        <v>369</v>
      </c>
    </row>
    <row r="40" spans="3:11">
      <c r="D40" s="356">
        <v>1</v>
      </c>
      <c r="E40" s="319">
        <v>1</v>
      </c>
      <c r="F40" s="320">
        <v>2</v>
      </c>
      <c r="G40" s="319">
        <v>3</v>
      </c>
      <c r="H40" s="320">
        <v>4</v>
      </c>
      <c r="I40" s="319">
        <v>5</v>
      </c>
      <c r="J40" s="320">
        <v>6</v>
      </c>
      <c r="K40" s="319">
        <v>7</v>
      </c>
    </row>
    <row r="41" spans="3:11">
      <c r="D41" s="357" t="str">
        <f>+INDEX(E41:K41,$D$40)</f>
        <v>Base</v>
      </c>
      <c r="E41" s="319" t="s">
        <v>308</v>
      </c>
      <c r="F41" s="320" t="s">
        <v>330</v>
      </c>
      <c r="G41" s="320" t="s">
        <v>331</v>
      </c>
      <c r="H41" s="320" t="s">
        <v>332</v>
      </c>
      <c r="I41" s="320" t="s">
        <v>333</v>
      </c>
      <c r="J41" s="320" t="s">
        <v>334</v>
      </c>
      <c r="K41" s="320" t="s">
        <v>335</v>
      </c>
    </row>
    <row r="42" spans="3:11">
      <c r="C42" s="1" t="s">
        <v>336</v>
      </c>
      <c r="D42" s="358">
        <f>+INDEX(E42:K42,$D$40)</f>
        <v>0</v>
      </c>
      <c r="E42" s="328">
        <v>0</v>
      </c>
      <c r="F42" s="359">
        <v>2.5000000000000001E-3</v>
      </c>
      <c r="G42" s="359">
        <v>-2.5000000000000001E-3</v>
      </c>
      <c r="H42" s="328">
        <v>-5.0000000000000001E-3</v>
      </c>
      <c r="I42" s="328">
        <v>0</v>
      </c>
      <c r="J42" s="328">
        <v>0</v>
      </c>
      <c r="K42" s="328">
        <v>0</v>
      </c>
    </row>
    <row r="43" spans="3:11">
      <c r="C43" s="1" t="s">
        <v>337</v>
      </c>
      <c r="D43" s="360">
        <f>+INDEX(E43:K43,$D$40)</f>
        <v>0</v>
      </c>
      <c r="E43" s="332">
        <v>0</v>
      </c>
      <c r="F43" s="332">
        <v>0</v>
      </c>
      <c r="G43" s="332">
        <v>0</v>
      </c>
      <c r="H43" s="332">
        <v>0</v>
      </c>
      <c r="I43" s="332">
        <v>-0.1</v>
      </c>
      <c r="J43" s="332">
        <v>0.1</v>
      </c>
      <c r="K43" s="332">
        <v>0.2</v>
      </c>
    </row>
    <row r="47" spans="3:11">
      <c r="C47" s="1"/>
    </row>
    <row r="48" spans="3:11" ht="15.75" thickBot="1">
      <c r="E48" s="319">
        <v>1</v>
      </c>
      <c r="F48" s="320">
        <v>2</v>
      </c>
      <c r="G48" s="319">
        <v>3</v>
      </c>
      <c r="H48" s="320">
        <v>4</v>
      </c>
      <c r="I48" s="319">
        <v>5</v>
      </c>
      <c r="J48" s="320">
        <v>6</v>
      </c>
      <c r="K48" s="319">
        <v>7</v>
      </c>
    </row>
    <row r="49" spans="3:11" ht="15.75" thickBot="1">
      <c r="C49" s="361"/>
      <c r="D49" s="362" t="s">
        <v>338</v>
      </c>
      <c r="E49" s="319" t="s">
        <v>308</v>
      </c>
      <c r="F49" s="320" t="s">
        <v>330</v>
      </c>
      <c r="G49" s="320" t="s">
        <v>331</v>
      </c>
      <c r="H49" s="320" t="s">
        <v>332</v>
      </c>
      <c r="I49" s="320" t="s">
        <v>333</v>
      </c>
      <c r="J49" s="320" t="s">
        <v>334</v>
      </c>
      <c r="K49" s="320" t="s">
        <v>335</v>
      </c>
    </row>
    <row r="50" spans="3:11" ht="15.75" thickBot="1">
      <c r="C50" s="345" t="s">
        <v>314</v>
      </c>
      <c r="D50" s="346" t="str">
        <f>+'Resultados Rentabilidad'!D8</f>
        <v>9,8 M€</v>
      </c>
      <c r="E50" s="351" t="s">
        <v>343</v>
      </c>
      <c r="F50" s="351" t="s">
        <v>346</v>
      </c>
      <c r="G50" s="351" t="s">
        <v>350</v>
      </c>
      <c r="H50" s="351" t="s">
        <v>354</v>
      </c>
      <c r="I50" s="351" t="s">
        <v>358</v>
      </c>
      <c r="J50" s="351" t="s">
        <v>361</v>
      </c>
      <c r="K50" s="351" t="s">
        <v>350</v>
      </c>
    </row>
    <row r="51" spans="3:11" ht="15.75" thickBot="1">
      <c r="C51" s="345" t="s">
        <v>315</v>
      </c>
      <c r="D51" s="347">
        <f>+'Resultados Rentabilidad'!D9</f>
        <v>0.21266257389083323</v>
      </c>
      <c r="E51" s="351">
        <v>0.21266257389083323</v>
      </c>
      <c r="F51" s="351">
        <v>0.2137799969250905</v>
      </c>
      <c r="G51" s="351">
        <v>0.21155434606595283</v>
      </c>
      <c r="H51" s="351">
        <v>0.21045542858335417</v>
      </c>
      <c r="I51" s="351">
        <v>0.22918739467464991</v>
      </c>
      <c r="J51" s="351">
        <v>0.19859069672612439</v>
      </c>
      <c r="K51" s="351">
        <v>0.18642016652149251</v>
      </c>
    </row>
    <row r="52" spans="3:11" ht="15.75" thickBot="1">
      <c r="C52" s="348" t="s">
        <v>316</v>
      </c>
      <c r="D52" s="363" t="str">
        <f>+'Resultados Rentabilidad'!E8</f>
        <v>13,5 M€</v>
      </c>
      <c r="E52" s="351" t="s">
        <v>344</v>
      </c>
      <c r="F52" s="351" t="s">
        <v>347</v>
      </c>
      <c r="G52" s="351" t="s">
        <v>351</v>
      </c>
      <c r="H52" s="351" t="s">
        <v>355</v>
      </c>
      <c r="I52" s="351" t="s">
        <v>359</v>
      </c>
      <c r="J52" s="351" t="s">
        <v>362</v>
      </c>
      <c r="K52" s="351" t="s">
        <v>365</v>
      </c>
    </row>
    <row r="53" spans="3:11" ht="15.75" thickBot="1">
      <c r="C53" s="348" t="s">
        <v>317</v>
      </c>
      <c r="D53" s="350">
        <f>+'Resultados Rentabilidad'!E9</f>
        <v>9.6829672750099405E-2</v>
      </c>
      <c r="E53" s="351">
        <v>9.6829672750099405E-2</v>
      </c>
      <c r="F53" s="351">
        <v>9.8431788440707227E-2</v>
      </c>
      <c r="G53" s="351">
        <v>9.523100192463968E-2</v>
      </c>
      <c r="H53" s="351">
        <v>9.3635833099559751E-2</v>
      </c>
      <c r="I53" s="351">
        <v>0.10644508061894538</v>
      </c>
      <c r="J53" s="351">
        <v>8.8520368704163827E-2</v>
      </c>
      <c r="K53" s="351">
        <v>8.1232111517897443E-2</v>
      </c>
    </row>
    <row r="54" spans="3:11" ht="15.75" thickBot="1">
      <c r="C54" s="345" t="s">
        <v>318</v>
      </c>
      <c r="D54" s="346" t="str">
        <f>+'Resultados Rentabilidad'!D18</f>
        <v>7,5 M€</v>
      </c>
      <c r="E54" s="319" t="s">
        <v>345</v>
      </c>
      <c r="F54" s="319" t="s">
        <v>348</v>
      </c>
      <c r="G54" s="319" t="s">
        <v>352</v>
      </c>
      <c r="H54" s="319" t="s">
        <v>356</v>
      </c>
      <c r="I54" s="319" t="s">
        <v>360</v>
      </c>
      <c r="J54" s="319" t="s">
        <v>363</v>
      </c>
      <c r="K54" s="319" t="s">
        <v>366</v>
      </c>
    </row>
    <row r="55" spans="3:11" ht="15.75" thickBot="1">
      <c r="C55" s="345" t="s">
        <v>319</v>
      </c>
      <c r="D55" s="347">
        <f>+'Resultados Rentabilidad'!D19</f>
        <v>0.26402291236906267</v>
      </c>
      <c r="E55" s="351">
        <v>0.26402291236906267</v>
      </c>
      <c r="F55" s="351">
        <v>0.26493523127867186</v>
      </c>
      <c r="G55" s="351">
        <v>0.26312194684523849</v>
      </c>
      <c r="H55" s="351">
        <v>0.26223248502255042</v>
      </c>
      <c r="I55" s="351">
        <v>0.28524294437514097</v>
      </c>
      <c r="J55" s="351">
        <v>0.2459446503610255</v>
      </c>
      <c r="K55" s="351">
        <v>0.23030699408579869</v>
      </c>
    </row>
    <row r="56" spans="3:11" ht="15.75" thickBot="1">
      <c r="C56" s="348" t="s">
        <v>320</v>
      </c>
      <c r="D56" s="349" t="str">
        <f>+'Resultados Rentabilidad'!E18</f>
        <v>6,6 M€</v>
      </c>
      <c r="E56" s="319" t="s">
        <v>339</v>
      </c>
      <c r="F56" s="319" t="s">
        <v>349</v>
      </c>
      <c r="G56" s="319" t="s">
        <v>353</v>
      </c>
      <c r="H56" s="319" t="s">
        <v>357</v>
      </c>
      <c r="I56" s="319" t="s">
        <v>345</v>
      </c>
      <c r="J56" s="319" t="s">
        <v>364</v>
      </c>
      <c r="K56" s="319" t="s">
        <v>367</v>
      </c>
    </row>
    <row r="57" spans="3:11" ht="15.75" thickBot="1">
      <c r="C57" s="348" t="s">
        <v>321</v>
      </c>
      <c r="D57" s="350">
        <f>+'Resultados Rentabilidad'!E19</f>
        <v>0.16831800847038481</v>
      </c>
      <c r="E57" s="351">
        <v>0.16831800847038481</v>
      </c>
      <c r="F57" s="351">
        <v>0.17030554714401336</v>
      </c>
      <c r="G57" s="351">
        <v>0.16631754114143227</v>
      </c>
      <c r="H57" s="351">
        <v>0.16430339472529773</v>
      </c>
      <c r="I57" s="351">
        <v>0.18881283467445795</v>
      </c>
      <c r="J57" s="351">
        <v>0.15060812595937931</v>
      </c>
      <c r="K57" s="351">
        <v>0.13507444939504445</v>
      </c>
    </row>
  </sheetData>
  <mergeCells count="4">
    <mergeCell ref="C8:G8"/>
    <mergeCell ref="C10:G10"/>
    <mergeCell ref="C23:G23"/>
    <mergeCell ref="C25:G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tabColor theme="4"/>
  </sheetPr>
  <dimension ref="B1:D33"/>
  <sheetViews>
    <sheetView showGridLines="0" zoomScale="70" zoomScaleNormal="70" workbookViewId="0"/>
  </sheetViews>
  <sheetFormatPr baseColWidth="10" defaultRowHeight="15"/>
  <cols>
    <col min="1" max="2" width="5.7109375" customWidth="1"/>
    <col min="3" max="3" width="48.42578125" customWidth="1"/>
    <col min="4" max="4" width="84.42578125" customWidth="1"/>
  </cols>
  <sheetData>
    <row r="1" spans="2:4" ht="21">
      <c r="C1" s="184" t="s">
        <v>59</v>
      </c>
    </row>
    <row r="4" spans="2:4" ht="15.75">
      <c r="C4" s="39" t="s">
        <v>69</v>
      </c>
      <c r="D4" s="8"/>
    </row>
    <row r="5" spans="2:4" ht="15.75" thickBot="1">
      <c r="C5" s="23"/>
      <c r="D5" s="24"/>
    </row>
    <row r="6" spans="2:4" ht="20.100000000000001" customHeight="1">
      <c r="B6" s="22"/>
      <c r="C6" s="28" t="s">
        <v>23</v>
      </c>
      <c r="D6" s="25" t="s">
        <v>168</v>
      </c>
    </row>
    <row r="7" spans="2:4" ht="20.100000000000001" customHeight="1">
      <c r="B7" s="22"/>
      <c r="C7" s="29" t="s">
        <v>60</v>
      </c>
      <c r="D7" s="26" t="s">
        <v>170</v>
      </c>
    </row>
    <row r="8" spans="2:4" ht="20.100000000000001" customHeight="1">
      <c r="B8" s="22"/>
      <c r="C8" s="30" t="s">
        <v>61</v>
      </c>
      <c r="D8" s="26" t="s">
        <v>169</v>
      </c>
    </row>
    <row r="9" spans="2:4" ht="20.100000000000001" customHeight="1">
      <c r="B9" s="22"/>
      <c r="C9" s="31" t="s">
        <v>70</v>
      </c>
      <c r="D9" s="26" t="s">
        <v>169</v>
      </c>
    </row>
    <row r="10" spans="2:4" ht="20.100000000000001" customHeight="1" thickBot="1">
      <c r="B10" s="22"/>
      <c r="C10" s="32" t="s">
        <v>71</v>
      </c>
      <c r="D10" s="27" t="s">
        <v>169</v>
      </c>
    </row>
    <row r="11" spans="2:4" ht="20.100000000000001" customHeight="1" thickBot="1">
      <c r="C11" s="33"/>
      <c r="D11" s="33"/>
    </row>
    <row r="12" spans="2:4" ht="20.100000000000001" customHeight="1">
      <c r="B12" s="22"/>
      <c r="C12" s="34" t="s">
        <v>72</v>
      </c>
      <c r="D12" s="25" t="s">
        <v>169</v>
      </c>
    </row>
    <row r="13" spans="2:4" ht="20.100000000000001" customHeight="1">
      <c r="B13" s="22"/>
      <c r="C13" s="40" t="s">
        <v>62</v>
      </c>
      <c r="D13" s="26" t="s">
        <v>169</v>
      </c>
    </row>
    <row r="14" spans="2:4" ht="20.100000000000001" customHeight="1">
      <c r="B14" s="22"/>
      <c r="C14" s="41" t="s">
        <v>63</v>
      </c>
      <c r="D14" s="26" t="s">
        <v>169</v>
      </c>
    </row>
    <row r="15" spans="2:4" ht="20.100000000000001" customHeight="1" thickBot="1">
      <c r="B15" s="22"/>
      <c r="C15" s="42" t="s">
        <v>64</v>
      </c>
      <c r="D15" s="27" t="s">
        <v>169</v>
      </c>
    </row>
    <row r="19" spans="3:4" ht="15.75">
      <c r="C19" s="39" t="s">
        <v>73</v>
      </c>
      <c r="D19" s="8"/>
    </row>
    <row r="20" spans="3:4" ht="15.75" thickBot="1">
      <c r="C20" s="24"/>
      <c r="D20" s="24"/>
    </row>
    <row r="21" spans="3:4" ht="20.100000000000001" customHeight="1">
      <c r="C21" s="28" t="s">
        <v>74</v>
      </c>
      <c r="D21" s="38" t="s">
        <v>171</v>
      </c>
    </row>
    <row r="22" spans="3:4" ht="102.75" customHeight="1">
      <c r="C22" s="29" t="s">
        <v>66</v>
      </c>
      <c r="D22" s="158" t="s">
        <v>172</v>
      </c>
    </row>
    <row r="23" spans="3:4" ht="20.100000000000001" customHeight="1">
      <c r="C23" s="30" t="s">
        <v>75</v>
      </c>
      <c r="D23" s="159" t="str">
        <f>+ROUND((SUM('Resultados Detallados'!D34:AG34)+SUM('Resultados Detallados'!D51:AG51))/1000,1)&amp;" "&amp;"M€"</f>
        <v>15 M€</v>
      </c>
    </row>
    <row r="24" spans="3:4" ht="20.100000000000001" customHeight="1">
      <c r="C24" s="36" t="s">
        <v>76</v>
      </c>
      <c r="D24" s="26" t="str">
        <f>+ROUND(SUM('Resultados Detallados'!D34:AG34)/1000,1)&amp;" "&amp;"M€"</f>
        <v>2 M€</v>
      </c>
    </row>
    <row r="25" spans="3:4" ht="20.100000000000001" customHeight="1" thickBot="1">
      <c r="C25" s="35" t="s">
        <v>77</v>
      </c>
      <c r="D25" s="27" t="str">
        <f>+ROUND(SUM('Resultados Detallados'!D51:AG51)/1000,1)&amp;" "&amp;"M€"</f>
        <v>13 M€</v>
      </c>
    </row>
    <row r="33" spans="3:3">
      <c r="C33" s="37"/>
    </row>
  </sheetData>
  <dataValidations count="1">
    <dataValidation type="list" allowBlank="1" showInputMessage="1" showErrorMessage="1" sqref="D21">
      <formula1>"Obras de abrigo y accesos marítimos, Muelles y atraques, Accesos terrestres, Superficies terrestres y terrenos, Puerto-ciudad y medio ambiente, Informática y telecomunicaciones, Otros"</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theme="6"/>
  </sheetPr>
  <dimension ref="C1:AE14"/>
  <sheetViews>
    <sheetView showGridLines="0" zoomScale="70" zoomScaleNormal="70" workbookViewId="0"/>
  </sheetViews>
  <sheetFormatPr baseColWidth="10" defaultRowHeight="15"/>
  <cols>
    <col min="1" max="2" width="5.7109375" customWidth="1"/>
    <col min="3" max="3" width="54.85546875" customWidth="1"/>
    <col min="4" max="4" width="62.85546875" customWidth="1"/>
    <col min="5" max="5" width="17.28515625" customWidth="1"/>
    <col min="15" max="18" width="11.42578125" customWidth="1"/>
    <col min="20" max="23" width="11.42578125" customWidth="1"/>
    <col min="25" max="28" width="11.42578125" customWidth="1"/>
  </cols>
  <sheetData>
    <row r="1" spans="3:31" ht="24" customHeight="1">
      <c r="C1" s="184" t="s">
        <v>78</v>
      </c>
    </row>
    <row r="3" spans="3:31" ht="15.75">
      <c r="C3" s="39" t="s">
        <v>97</v>
      </c>
      <c r="D3" s="8"/>
    </row>
    <row r="4" spans="3:31" ht="15.75" thickBot="1">
      <c r="C4" s="13"/>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row>
    <row r="5" spans="3:31" ht="31.5" customHeight="1" thickBot="1">
      <c r="C5" s="43" t="s">
        <v>79</v>
      </c>
      <c r="D5" s="160" t="s">
        <v>173</v>
      </c>
      <c r="E5" s="14"/>
      <c r="F5" s="14"/>
      <c r="G5" s="14"/>
      <c r="H5" s="14"/>
      <c r="I5" s="14"/>
      <c r="J5" s="14"/>
      <c r="K5" s="14"/>
      <c r="L5" s="14"/>
      <c r="M5" s="14"/>
      <c r="N5" s="14"/>
      <c r="O5" s="14"/>
      <c r="P5" s="14"/>
      <c r="Q5" s="14"/>
      <c r="R5" s="14"/>
      <c r="S5" s="14"/>
      <c r="T5" s="14"/>
      <c r="U5" s="14"/>
      <c r="V5" s="14"/>
      <c r="W5" s="14"/>
      <c r="X5" s="14"/>
      <c r="Y5" s="14"/>
      <c r="Z5" s="14"/>
      <c r="AA5" s="14"/>
      <c r="AB5" s="14"/>
      <c r="AC5" s="14"/>
    </row>
    <row r="6" spans="3:31" ht="20.100000000000001" customHeight="1">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3:31">
      <c r="C7" s="13"/>
      <c r="D7" s="14"/>
      <c r="E7" s="14"/>
      <c r="F7" s="14"/>
      <c r="G7" s="14"/>
      <c r="H7" s="14"/>
      <c r="I7" s="14"/>
      <c r="J7" s="14"/>
      <c r="K7" s="14"/>
      <c r="L7" s="14"/>
      <c r="M7" s="14"/>
      <c r="N7" s="14"/>
      <c r="O7" s="14"/>
      <c r="P7" s="14"/>
      <c r="Q7" s="14"/>
      <c r="R7" s="14"/>
      <c r="S7" s="14"/>
      <c r="T7" s="14"/>
      <c r="U7" s="14"/>
      <c r="V7" s="14"/>
      <c r="W7" s="14"/>
      <c r="X7" s="14"/>
      <c r="Y7" s="14"/>
      <c r="Z7" s="14"/>
      <c r="AA7" s="14"/>
      <c r="AB7" s="14"/>
      <c r="AC7" s="14"/>
    </row>
    <row r="8" spans="3:31" ht="15.75">
      <c r="C8" s="39" t="s">
        <v>98</v>
      </c>
      <c r="D8" s="8"/>
      <c r="E8" s="8"/>
      <c r="F8" s="14"/>
      <c r="G8" s="14"/>
      <c r="H8" s="14"/>
      <c r="I8" s="14"/>
      <c r="J8" s="14"/>
      <c r="K8" s="14"/>
      <c r="L8" s="14"/>
      <c r="M8" s="14"/>
      <c r="N8" s="14"/>
      <c r="O8" s="14"/>
      <c r="P8" s="14"/>
      <c r="Q8" s="14"/>
      <c r="R8" s="14"/>
      <c r="S8" s="14"/>
      <c r="T8" s="14"/>
      <c r="U8" s="14"/>
      <c r="V8" s="14"/>
      <c r="W8" s="14"/>
      <c r="X8" s="14"/>
      <c r="Y8" s="14"/>
      <c r="Z8" s="14"/>
      <c r="AA8" s="14"/>
      <c r="AB8" s="14"/>
      <c r="AC8" s="14"/>
    </row>
    <row r="9" spans="3:31" ht="15.75" thickBot="1">
      <c r="C9" s="13"/>
      <c r="D9" s="14"/>
      <c r="E9" s="14"/>
      <c r="F9" s="14"/>
      <c r="G9" s="14"/>
      <c r="H9" s="14"/>
      <c r="I9" s="14"/>
      <c r="J9" s="14"/>
      <c r="K9" s="14"/>
      <c r="L9" s="14"/>
      <c r="M9" s="14"/>
      <c r="N9" s="14"/>
      <c r="O9" s="14"/>
      <c r="P9" s="14"/>
      <c r="Q9" s="14"/>
      <c r="R9" s="14"/>
      <c r="S9" s="14"/>
      <c r="T9" s="14"/>
      <c r="U9" s="14"/>
      <c r="V9" s="14"/>
      <c r="W9" s="14"/>
      <c r="X9" s="14"/>
      <c r="Y9" s="14"/>
      <c r="Z9" s="14"/>
      <c r="AA9" s="14"/>
      <c r="AB9" s="14"/>
      <c r="AC9" s="14"/>
    </row>
    <row r="10" spans="3:31" ht="24.95" customHeight="1" thickBot="1">
      <c r="C10" s="43" t="s">
        <v>80</v>
      </c>
      <c r="D10" s="44" t="s">
        <v>81</v>
      </c>
      <c r="E10" s="44" t="s">
        <v>65</v>
      </c>
      <c r="F10" s="14"/>
      <c r="G10" s="14"/>
      <c r="H10" s="14"/>
      <c r="I10" s="14"/>
      <c r="J10" s="14"/>
      <c r="K10" s="14"/>
      <c r="L10" s="14"/>
      <c r="M10" s="14"/>
      <c r="N10" s="14"/>
      <c r="O10" s="14"/>
      <c r="P10" s="14"/>
      <c r="Q10" s="14"/>
      <c r="R10" s="14"/>
      <c r="S10" s="14"/>
      <c r="T10" s="14"/>
      <c r="U10" s="14"/>
      <c r="V10" s="14"/>
      <c r="W10" s="14"/>
      <c r="X10" s="14"/>
      <c r="Y10" s="14"/>
      <c r="Z10" s="14"/>
      <c r="AA10" s="14"/>
      <c r="AB10" s="14"/>
      <c r="AC10" s="14"/>
    </row>
    <row r="11" spans="3:31" ht="51.75" customHeight="1">
      <c r="C11" s="187" t="s">
        <v>25</v>
      </c>
      <c r="D11" s="161" t="s">
        <v>175</v>
      </c>
      <c r="E11" s="162" t="s">
        <v>174</v>
      </c>
      <c r="F11" s="14"/>
      <c r="G11" s="14"/>
      <c r="H11" s="14"/>
      <c r="I11" s="14"/>
      <c r="J11" s="14"/>
      <c r="K11" s="14"/>
      <c r="L11" s="14"/>
      <c r="M11" s="14"/>
      <c r="N11" s="14"/>
      <c r="O11" s="14"/>
      <c r="P11" s="14"/>
      <c r="Q11" s="14"/>
      <c r="R11" s="14"/>
      <c r="S11" s="14"/>
      <c r="T11" s="14"/>
      <c r="U11" s="14"/>
      <c r="V11" s="14"/>
      <c r="W11" s="14"/>
      <c r="X11" s="14"/>
      <c r="Y11" s="14"/>
      <c r="Z11" s="14"/>
      <c r="AA11" s="14"/>
      <c r="AB11" s="14"/>
      <c r="AC11" s="14"/>
    </row>
    <row r="12" spans="3:31" ht="54" customHeight="1" thickBot="1">
      <c r="C12" s="188" t="s">
        <v>82</v>
      </c>
      <c r="D12" s="163" t="s">
        <v>176</v>
      </c>
      <c r="E12" s="164" t="s">
        <v>174</v>
      </c>
      <c r="F12" s="14"/>
      <c r="G12" s="14"/>
      <c r="H12" s="14"/>
      <c r="I12" s="14"/>
      <c r="J12" s="14"/>
      <c r="K12" s="14"/>
      <c r="L12" s="14"/>
      <c r="M12" s="14"/>
      <c r="N12" s="14"/>
      <c r="O12" s="14"/>
      <c r="P12" s="14"/>
      <c r="Q12" s="14"/>
      <c r="R12" s="14"/>
      <c r="S12" s="14"/>
      <c r="T12" s="14"/>
      <c r="U12" s="14"/>
      <c r="V12" s="14"/>
      <c r="W12" s="14"/>
      <c r="X12" s="14"/>
      <c r="Y12" s="14"/>
      <c r="Z12" s="14"/>
      <c r="AA12" s="14"/>
      <c r="AB12" s="14"/>
      <c r="AC12" s="14"/>
    </row>
    <row r="13" spans="3:31">
      <c r="C13" s="1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row>
    <row r="14" spans="3:31">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theme="6"/>
  </sheetPr>
  <dimension ref="C1:K20"/>
  <sheetViews>
    <sheetView showGridLines="0" zoomScale="70" zoomScaleNormal="70" workbookViewId="0"/>
  </sheetViews>
  <sheetFormatPr baseColWidth="10" defaultRowHeight="15"/>
  <cols>
    <col min="1" max="2" width="5.7109375" customWidth="1"/>
    <col min="3" max="3" width="64.140625" customWidth="1"/>
    <col min="4" max="5" width="20.7109375" customWidth="1"/>
    <col min="15" max="18" width="11.42578125" customWidth="1"/>
    <col min="20" max="23" width="11.42578125" customWidth="1"/>
    <col min="25" max="28" width="11.42578125" customWidth="1"/>
  </cols>
  <sheetData>
    <row r="1" spans="3:11" ht="21">
      <c r="C1" s="183" t="s">
        <v>83</v>
      </c>
    </row>
    <row r="4" spans="3:11" ht="15.75">
      <c r="C4" s="39" t="s">
        <v>84</v>
      </c>
      <c r="D4" s="8"/>
      <c r="E4" s="8"/>
    </row>
    <row r="5" spans="3:11" ht="15.75" thickBot="1"/>
    <row r="6" spans="3:11" ht="35.1" customHeight="1" thickBot="1">
      <c r="C6" s="45"/>
      <c r="D6" s="48" t="s">
        <v>23</v>
      </c>
      <c r="E6" s="49" t="s">
        <v>56</v>
      </c>
      <c r="K6" s="12"/>
    </row>
    <row r="7" spans="3:11" ht="20.100000000000001" customHeight="1">
      <c r="C7" s="50" t="s">
        <v>57</v>
      </c>
      <c r="D7" s="124">
        <f>+Inputs!D80</f>
        <v>3.5849999999999993E-2</v>
      </c>
      <c r="E7" s="125">
        <f>+Inputs!D88</f>
        <v>4.0487500000000003E-2</v>
      </c>
      <c r="K7" s="12"/>
    </row>
    <row r="8" spans="3:11" ht="20.100000000000001" customHeight="1">
      <c r="C8" s="51" t="s">
        <v>124</v>
      </c>
      <c r="D8" s="52" t="str">
        <f>+ROUND(NPV(D7,'Resultados Detallados'!D138:AH138)/1000,1) &amp;" "&amp;"M€"</f>
        <v>9,8 M€</v>
      </c>
      <c r="E8" s="53" t="str">
        <f>+ROUND(NPV(E7,'Resultados Detallados'!D155:AH155)/1000,1) &amp;" "&amp;"M€"</f>
        <v>13,5 M€</v>
      </c>
      <c r="K8" s="12"/>
    </row>
    <row r="9" spans="3:11" ht="20.100000000000001" customHeight="1">
      <c r="C9" s="51" t="s">
        <v>58</v>
      </c>
      <c r="D9" s="126">
        <f>+IRR('Resultados Detallados'!D138:AH138)</f>
        <v>0.21266257389083323</v>
      </c>
      <c r="E9" s="127">
        <f>+IRR('Resultados Detallados'!D155:AH155)</f>
        <v>9.6829672750099405E-2</v>
      </c>
    </row>
    <row r="10" spans="3:11" ht="15.75" thickBot="1">
      <c r="C10" s="128" t="s">
        <v>128</v>
      </c>
      <c r="D10" s="129">
        <f>+HLOOKUP("+",'F. Caja Libre Proyecto'!$E$60:$AI$62,2,FALSE)-1+(-HLOOKUP(HLOOKUP("+",'F. Caja Libre Proyecto'!$E$60:$AI$62,2,FALSE)-1,'F. Caja Libre Proyecto'!$E$61:$AI$62,2,FALSE))/(HLOOKUP(HLOOKUP("+",'F. Caja Libre Proyecto'!$E$60:$AI$62,2,FALSE),'F. Caja Libre Proyecto'!$E$61:$AI$62,2,FALSE)-HLOOKUP(HLOOKUP("+",'F. Caja Libre Proyecto'!$E$60:$AI$62,2,FALSE)-1,'F. Caja Libre Proyecto'!$E$61:$AI$62,2,FALSE))</f>
        <v>5.6528295099273764</v>
      </c>
      <c r="E10" s="130">
        <f>+HLOOKUP("+",'F. Caja Libre Proyecto'!$E$82:$AI$84,2,FALSE)-1+(-HLOOKUP(HLOOKUP("+",'F. Caja Libre Proyecto'!$E$82:$AI$84,2,FALSE)-1,'F. Caja Libre Proyecto'!$E$83:$AI$84,2,FALSE))/(HLOOKUP(HLOOKUP("+",'F. Caja Libre Proyecto'!$E$82:$AI$84,2,FALSE),'F. Caja Libre Proyecto'!$E$83:$AI$84,2,FALSE)-HLOOKUP(HLOOKUP("+",'F. Caja Libre Proyecto'!$E$82:$AI$84,2,FALSE)-1,'F. Caja Libre Proyecto'!$E$83:$AI$84,2,FALSE))</f>
        <v>11.038525785977308</v>
      </c>
    </row>
    <row r="13" spans="3:11" ht="15.75">
      <c r="C13" s="39" t="s">
        <v>85</v>
      </c>
      <c r="D13" s="8"/>
      <c r="E13" s="8"/>
    </row>
    <row r="15" spans="3:11" ht="15.75" thickBot="1"/>
    <row r="16" spans="3:11" ht="35.1" customHeight="1" thickBot="1">
      <c r="C16" s="45"/>
      <c r="D16" s="46" t="s">
        <v>23</v>
      </c>
      <c r="E16" s="47" t="s">
        <v>56</v>
      </c>
    </row>
    <row r="17" spans="3:5" ht="20.100000000000001" customHeight="1">
      <c r="C17" s="50" t="s">
        <v>67</v>
      </c>
      <c r="D17" s="124">
        <f>+Inputs!D123</f>
        <v>0.05</v>
      </c>
      <c r="E17" s="125">
        <f>+Inputs!D128</f>
        <v>7.4999999999999997E-2</v>
      </c>
    </row>
    <row r="18" spans="3:5" ht="20.100000000000001" customHeight="1">
      <c r="C18" s="51" t="s">
        <v>125</v>
      </c>
      <c r="D18" s="52" t="str">
        <f>+ROUND(NPV(D17,'Resultados Detallados'!D199:AH199)/1000,1) &amp;" "&amp;"M€"</f>
        <v>7,5 M€</v>
      </c>
      <c r="E18" s="53" t="str">
        <f>+ROUND(NPV(E17,'Resultados Detallados'!D219:AH219)/1000,1) &amp;" "&amp;"M€"</f>
        <v>6,6 M€</v>
      </c>
    </row>
    <row r="19" spans="3:5" ht="20.100000000000001" customHeight="1">
      <c r="C19" s="51" t="s">
        <v>68</v>
      </c>
      <c r="D19" s="126">
        <f>+IRR('Resultados Detallados'!D199:AH199)</f>
        <v>0.26402291236906267</v>
      </c>
      <c r="E19" s="127">
        <f>+IRR('Resultados Detallados'!D219:AH219)</f>
        <v>0.16831800847038481</v>
      </c>
    </row>
    <row r="20" spans="3:5" ht="15.75" thickBot="1">
      <c r="C20" s="128" t="s">
        <v>129</v>
      </c>
      <c r="D20" s="129">
        <f>+HLOOKUP("+",'F. Caja Capital'!$E$69:$AI$71,2,FALSE)-1+(-HLOOKUP(HLOOKUP("+",'F. Caja Capital'!$E$69:$AI$71,2,FALSE)-1,'F. Caja Capital'!$E$70:$AI$71,2,FALSE))/(HLOOKUP(HLOOKUP("+",'F. Caja Capital'!$E$69:$AI$71,2,FALSE),'F. Caja Capital'!$E$70:$AI$71,2,FALSE)-HLOOKUP(HLOOKUP("+",'F. Caja Capital'!$E$69:$AI$71,2,FALSE)-1,'F. Caja Capital'!$E$70:$AI$71,2,FALSE))</f>
        <v>4.6666899917999576</v>
      </c>
      <c r="E20" s="130">
        <f>+HLOOKUP("+",'F. Caja Capital'!$E$93:$AI$95,2,FALSE)-1+(-HLOOKUP(HLOOKUP("+",'F. Caja Capital'!$E$93:$AI$95,2,FALSE)-1,'F. Caja Capital'!$E$94:$AI$95,2,FALSE))/(HLOOKUP(HLOOKUP("+",'F. Caja Capital'!$E$93:$AI$95,2,FALSE),'F. Caja Capital'!$E$94:$AI$95,2,FALSE)-HLOOKUP(HLOOKUP("+",'F. Caja Capital'!$E$93:$AI$95,2,FALSE)-1,'F. Caja Capital'!$E$94:$AI$95,2,FALSE))</f>
        <v>6.8114701244622591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theme="6"/>
  </sheetPr>
  <dimension ref="C1:AH290"/>
  <sheetViews>
    <sheetView showGridLines="0" zoomScale="70" zoomScaleNormal="70" workbookViewId="0"/>
  </sheetViews>
  <sheetFormatPr baseColWidth="10" defaultRowHeight="15"/>
  <cols>
    <col min="1" max="1" width="6.28515625" customWidth="1"/>
    <col min="2" max="2" width="5.5703125" customWidth="1"/>
    <col min="3" max="3" width="48.42578125" customWidth="1"/>
    <col min="4" max="4" width="11.42578125" customWidth="1"/>
    <col min="6" max="6" width="13" customWidth="1"/>
    <col min="7" max="7" width="13.7109375" customWidth="1"/>
    <col min="15" max="18" width="11.42578125" hidden="1" customWidth="1"/>
    <col min="20" max="23" width="11.42578125" hidden="1" customWidth="1"/>
    <col min="25" max="28" width="11.42578125" hidden="1" customWidth="1"/>
    <col min="30" max="33" width="11.42578125" hidden="1" customWidth="1"/>
  </cols>
  <sheetData>
    <row r="1" spans="3:34" ht="21">
      <c r="C1" s="183" t="s">
        <v>96</v>
      </c>
    </row>
    <row r="4" spans="3:34" ht="15.75">
      <c r="C4" s="39" t="s">
        <v>86</v>
      </c>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row>
    <row r="6" spans="3:34" ht="15.75">
      <c r="C6" s="67" t="s">
        <v>193</v>
      </c>
    </row>
    <row r="7" spans="3:34" ht="15.75" thickBot="1"/>
    <row r="8" spans="3:34" ht="15.75" thickBot="1">
      <c r="C8" s="64"/>
      <c r="D8" s="76">
        <v>0</v>
      </c>
      <c r="E8" s="77">
        <v>1</v>
      </c>
      <c r="F8" s="77">
        <v>2</v>
      </c>
      <c r="G8" s="77">
        <v>3</v>
      </c>
      <c r="H8" s="77">
        <v>4</v>
      </c>
      <c r="I8" s="77">
        <v>5</v>
      </c>
      <c r="J8" s="77">
        <v>6</v>
      </c>
      <c r="K8" s="77">
        <v>7</v>
      </c>
      <c r="L8" s="77">
        <v>8</v>
      </c>
      <c r="M8" s="77">
        <v>9</v>
      </c>
      <c r="N8" s="77">
        <v>10</v>
      </c>
      <c r="O8" s="77">
        <v>11</v>
      </c>
      <c r="P8" s="77">
        <v>12</v>
      </c>
      <c r="Q8" s="77">
        <v>13</v>
      </c>
      <c r="R8" s="77">
        <v>14</v>
      </c>
      <c r="S8" s="79">
        <v>15</v>
      </c>
      <c r="T8" s="78">
        <v>16</v>
      </c>
      <c r="U8" s="77">
        <v>17</v>
      </c>
      <c r="V8" s="77">
        <v>18</v>
      </c>
      <c r="W8" s="80">
        <v>19</v>
      </c>
      <c r="X8" s="81">
        <v>20</v>
      </c>
      <c r="Y8" s="80">
        <v>21</v>
      </c>
      <c r="Z8" s="77">
        <v>22</v>
      </c>
      <c r="AA8" s="77">
        <v>23</v>
      </c>
      <c r="AB8" s="77">
        <v>24</v>
      </c>
      <c r="AC8" s="79">
        <v>25</v>
      </c>
      <c r="AD8" s="78">
        <v>26</v>
      </c>
      <c r="AE8" s="77">
        <v>27</v>
      </c>
      <c r="AF8" s="77">
        <v>28</v>
      </c>
      <c r="AG8" s="77">
        <v>29</v>
      </c>
      <c r="AH8" s="65">
        <v>30</v>
      </c>
    </row>
    <row r="9" spans="3:34" ht="15.75" thickBot="1">
      <c r="C9" s="316" t="s">
        <v>30</v>
      </c>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8"/>
    </row>
    <row r="10" spans="3:34" ht="15.75" thickBot="1">
      <c r="C10" s="15" t="s">
        <v>28</v>
      </c>
      <c r="D10" s="17">
        <f>+IF(Demanda!E9="","-",Demanda!E9)</f>
        <v>0</v>
      </c>
      <c r="E10" s="71">
        <f>+IF(Demanda!F9="","-",Demanda!F9)</f>
        <v>0</v>
      </c>
      <c r="F10" s="71">
        <f>+IF(Demanda!G9="","-",Demanda!G9)</f>
        <v>0</v>
      </c>
      <c r="G10" s="71">
        <f>+IF(Demanda!H9="","-",Demanda!H9)</f>
        <v>0</v>
      </c>
      <c r="H10" s="71">
        <f>+IF(Demanda!I9="","-",Demanda!I9)</f>
        <v>0</v>
      </c>
      <c r="I10" s="71">
        <f>+IF(Demanda!J9="","-",Demanda!J9)</f>
        <v>0</v>
      </c>
      <c r="J10" s="71">
        <f>+IF(Demanda!K9="","-",Demanda!K9)</f>
        <v>0</v>
      </c>
      <c r="K10" s="71">
        <f>+IF(Demanda!L9="","-",Demanda!L9)</f>
        <v>0</v>
      </c>
      <c r="L10" s="71">
        <f>+IF(Demanda!M9="","-",Demanda!M9)</f>
        <v>0</v>
      </c>
      <c r="M10" s="71">
        <f>+IF(Demanda!N9="","-",Demanda!N9)</f>
        <v>0</v>
      </c>
      <c r="N10" s="71">
        <f>+IF(Demanda!O9="","-",Demanda!O9)</f>
        <v>0</v>
      </c>
      <c r="O10" s="71">
        <f>+IF(Demanda!P9="","-",Demanda!P9)</f>
        <v>0</v>
      </c>
      <c r="P10" s="71">
        <f>+IF(Demanda!Q9="","-",Demanda!Q9)</f>
        <v>0</v>
      </c>
      <c r="Q10" s="71">
        <f>+IF(Demanda!R9="","-",Demanda!R9)</f>
        <v>0</v>
      </c>
      <c r="R10" s="71">
        <f>+IF(Demanda!S9="","-",Demanda!S9)</f>
        <v>0</v>
      </c>
      <c r="S10" s="71">
        <f>+IF(Demanda!T9="","-",Demanda!T9)</f>
        <v>0</v>
      </c>
      <c r="T10" s="71">
        <f>+IF(Demanda!U9="","-",Demanda!U9)</f>
        <v>0</v>
      </c>
      <c r="U10" s="71">
        <f>+IF(Demanda!V9="","-",Demanda!V9)</f>
        <v>0</v>
      </c>
      <c r="V10" s="71">
        <f>+IF(Demanda!W9="","-",Demanda!W9)</f>
        <v>0</v>
      </c>
      <c r="W10" s="71">
        <f>+IF(Demanda!X9="","-",Demanda!X9)</f>
        <v>0</v>
      </c>
      <c r="X10" s="71">
        <f>+IF(Demanda!Y9="","-",Demanda!Y9)</f>
        <v>0</v>
      </c>
      <c r="Y10" s="71">
        <f>+IF(Demanda!Z9="","-",Demanda!Z9)</f>
        <v>0</v>
      </c>
      <c r="Z10" s="71">
        <f>+IF(Demanda!AA9="","-",Demanda!AA9)</f>
        <v>0</v>
      </c>
      <c r="AA10" s="71">
        <f>+IF(Demanda!AB9="","-",Demanda!AB9)</f>
        <v>0</v>
      </c>
      <c r="AB10" s="71">
        <f>+IF(Demanda!AC9="","-",Demanda!AC9)</f>
        <v>0</v>
      </c>
      <c r="AC10" s="71">
        <f>+IF(Demanda!AD9="","-",Demanda!AD9)</f>
        <v>0</v>
      </c>
      <c r="AD10" s="71">
        <f>+IF(Demanda!AE9="","-",Demanda!AE9)</f>
        <v>0</v>
      </c>
      <c r="AE10" s="71">
        <f>+IF(Demanda!AF9="","-",Demanda!AF9)</f>
        <v>0</v>
      </c>
      <c r="AF10" s="71">
        <f>+IF(Demanda!AG9="","-",Demanda!AG9)</f>
        <v>0</v>
      </c>
      <c r="AG10" s="71">
        <f>+IF(Demanda!AH9="","-",Demanda!AH9)</f>
        <v>0</v>
      </c>
      <c r="AH10" s="74">
        <f>+IF(Demanda!AI9="","-",Demanda!AI9)</f>
        <v>0</v>
      </c>
    </row>
    <row r="11" spans="3:34" ht="15.75" thickBot="1">
      <c r="C11" s="15" t="s">
        <v>29</v>
      </c>
      <c r="D11" s="69">
        <f>+IF(Demanda!E10="","-",Demanda!E10)</f>
        <v>0</v>
      </c>
      <c r="E11" s="72">
        <f>+IF(Demanda!F10="","-",Demanda!F10)</f>
        <v>91.216532129538251</v>
      </c>
      <c r="F11" s="72">
        <f>+IF(Demanda!G10="","-",Demanda!G10)</f>
        <v>186.8114578012943</v>
      </c>
      <c r="G11" s="72">
        <f>+IF(Demanda!H10="","-",Demanda!H10)</f>
        <v>286.94239918278811</v>
      </c>
      <c r="H11" s="72">
        <f>+IF(Demanda!I10="","-",Demanda!I10)</f>
        <v>391.38943248532291</v>
      </c>
      <c r="I11" s="72">
        <f>+IF(Demanda!J10="","-",Demanda!J10)</f>
        <v>500</v>
      </c>
      <c r="J11" s="72">
        <f>+IF(Demanda!K10="","-",Demanda!K10)</f>
        <v>511</v>
      </c>
      <c r="K11" s="72">
        <f>+IF(Demanda!L10="","-",Demanda!L10)</f>
        <v>521.73099999999999</v>
      </c>
      <c r="L11" s="72">
        <f>+IF(Demanda!M10="","-",Demanda!M10)</f>
        <v>532.68735099999992</v>
      </c>
      <c r="M11" s="72">
        <f>+IF(Demanda!N10="","-",Demanda!N10)</f>
        <v>543.34109801999989</v>
      </c>
      <c r="N11" s="72">
        <f>+IF(Demanda!O10="","-",Demanda!O10)</f>
        <v>553.66457888237994</v>
      </c>
      <c r="O11" s="72">
        <f>+IF(Demanda!P10="","-",Demanda!P10)</f>
        <v>563.63054130226283</v>
      </c>
      <c r="P11" s="72">
        <f>+IF(Demanda!Q10="","-",Demanda!Q10)</f>
        <v>573.21226050440123</v>
      </c>
      <c r="Q11" s="72">
        <f>+IF(Demanda!R10="","-",Demanda!R10)</f>
        <v>582.3836566724716</v>
      </c>
      <c r="R11" s="72">
        <f>+IF(Demanda!S10="","-",Demanda!S10)</f>
        <v>591.70179517923111</v>
      </c>
      <c r="S11" s="72">
        <f>+IF(Demanda!T10="","-",Demanda!T10)</f>
        <v>600.5773221069195</v>
      </c>
      <c r="T11" s="72">
        <f>+IF(Demanda!U10="","-",Demanda!U10)</f>
        <v>609.58598193852322</v>
      </c>
      <c r="U11" s="72">
        <f>+IF(Demanda!V10="","-",Demanda!V10)</f>
        <v>618.72977166760109</v>
      </c>
      <c r="V11" s="72">
        <f>+IF(Demanda!W10="","-",Demanda!W10)</f>
        <v>628.01071824261498</v>
      </c>
      <c r="W11" s="72">
        <f>+IF(Demanda!X10="","-",Demanda!X10)</f>
        <v>637.43087901625427</v>
      </c>
      <c r="X11" s="72">
        <f>+IF(Demanda!Y10="","-",Demanda!Y10)</f>
        <v>646.99234220149799</v>
      </c>
      <c r="Y11" s="72">
        <f>+IF(Demanda!Z10="","-",Demanda!Z10)</f>
        <v>656.69722733452045</v>
      </c>
      <c r="Z11" s="72">
        <f>+IF(Demanda!AA10="","-",Demanda!AA10)</f>
        <v>666.54768574453817</v>
      </c>
      <c r="AA11" s="72">
        <f>+IF(Demanda!AB10="","-",Demanda!AB10)</f>
        <v>676.5459010307062</v>
      </c>
      <c r="AB11" s="72">
        <f>+IF(Demanda!AC10="","-",Demanda!AC10)</f>
        <v>686.69408954616688</v>
      </c>
      <c r="AC11" s="72">
        <f>+IF(Demanda!AD10="","-",Demanda!AD10)</f>
        <v>696.9945008893593</v>
      </c>
      <c r="AD11" s="72">
        <f>+IF(Demanda!AE10="","-",Demanda!AE10)</f>
        <v>707.44941840269962</v>
      </c>
      <c r="AE11" s="72">
        <f>+IF(Demanda!AF10="","-",Demanda!AF10)</f>
        <v>718.06115967874007</v>
      </c>
      <c r="AF11" s="72">
        <f>+IF(Demanda!AG10="","-",Demanda!AG10)</f>
        <v>728.83207707392114</v>
      </c>
      <c r="AG11" s="72">
        <f>+IF(Demanda!AH10="","-",Demanda!AH10)</f>
        <v>739.76455823002993</v>
      </c>
      <c r="AH11" s="74">
        <f>+IF(Demanda!AI10="","-",Demanda!AI10)</f>
        <v>750.86102660348024</v>
      </c>
    </row>
    <row r="12" spans="3:34" ht="15.75" thickBot="1">
      <c r="C12" s="15" t="s">
        <v>31</v>
      </c>
      <c r="D12" s="69">
        <f>+IF(Demanda!E11="","-",Demanda!E11)</f>
        <v>0</v>
      </c>
      <c r="E12" s="72">
        <f>+IF(Demanda!F11="","-",Demanda!F11)</f>
        <v>91.216532129538251</v>
      </c>
      <c r="F12" s="72">
        <f>+IF(Demanda!G11="","-",Demanda!G11)</f>
        <v>186.8114578012943</v>
      </c>
      <c r="G12" s="72">
        <f>+IF(Demanda!H11="","-",Demanda!H11)</f>
        <v>286.94239918278811</v>
      </c>
      <c r="H12" s="72">
        <f>+IF(Demanda!I11="","-",Demanda!I11)</f>
        <v>391.38943248532291</v>
      </c>
      <c r="I12" s="72">
        <f>+IF(Demanda!J11="","-",Demanda!J11)</f>
        <v>500</v>
      </c>
      <c r="J12" s="72">
        <f>+IF(Demanda!K11="","-",Demanda!K11)</f>
        <v>511</v>
      </c>
      <c r="K12" s="72">
        <f>+IF(Demanda!L11="","-",Demanda!L11)</f>
        <v>521.73099999999999</v>
      </c>
      <c r="L12" s="72">
        <f>+IF(Demanda!M11="","-",Demanda!M11)</f>
        <v>532.68735099999992</v>
      </c>
      <c r="M12" s="72">
        <f>+IF(Demanda!N11="","-",Demanda!N11)</f>
        <v>543.34109801999989</v>
      </c>
      <c r="N12" s="72">
        <f>+IF(Demanda!O11="","-",Demanda!O11)</f>
        <v>553.66457888237994</v>
      </c>
      <c r="O12" s="72">
        <f>+IF(Demanda!P11="","-",Demanda!P11)</f>
        <v>563.63054130226283</v>
      </c>
      <c r="P12" s="72">
        <f>+IF(Demanda!Q11="","-",Demanda!Q11)</f>
        <v>573.21226050440123</v>
      </c>
      <c r="Q12" s="72">
        <f>+IF(Demanda!R11="","-",Demanda!R11)</f>
        <v>582.3836566724716</v>
      </c>
      <c r="R12" s="72">
        <f>+IF(Demanda!S11="","-",Demanda!S11)</f>
        <v>591.70179517923111</v>
      </c>
      <c r="S12" s="72">
        <f>+IF(Demanda!T11="","-",Demanda!T11)</f>
        <v>600.5773221069195</v>
      </c>
      <c r="T12" s="72">
        <f>+IF(Demanda!U11="","-",Demanda!U11)</f>
        <v>609.58598193852322</v>
      </c>
      <c r="U12" s="72">
        <f>+IF(Demanda!V11="","-",Demanda!V11)</f>
        <v>618.72977166760109</v>
      </c>
      <c r="V12" s="72">
        <f>+IF(Demanda!W11="","-",Demanda!W11)</f>
        <v>628.01071824261498</v>
      </c>
      <c r="W12" s="72">
        <f>+IF(Demanda!X11="","-",Demanda!X11)</f>
        <v>637.43087901625427</v>
      </c>
      <c r="X12" s="72">
        <f>+IF(Demanda!Y11="","-",Demanda!Y11)</f>
        <v>646.99234220149799</v>
      </c>
      <c r="Y12" s="72">
        <f>+IF(Demanda!Z11="","-",Demanda!Z11)</f>
        <v>656.69722733452045</v>
      </c>
      <c r="Z12" s="72">
        <f>+IF(Demanda!AA11="","-",Demanda!AA11)</f>
        <v>666.54768574453817</v>
      </c>
      <c r="AA12" s="72">
        <f>+IF(Demanda!AB11="","-",Demanda!AB11)</f>
        <v>676.5459010307062</v>
      </c>
      <c r="AB12" s="72">
        <f>+IF(Demanda!AC11="","-",Demanda!AC11)</f>
        <v>686.69408954616688</v>
      </c>
      <c r="AC12" s="72">
        <f>+IF(Demanda!AD11="","-",Demanda!AD11)</f>
        <v>696.9945008893593</v>
      </c>
      <c r="AD12" s="72">
        <f>+IF(Demanda!AE11="","-",Demanda!AE11)</f>
        <v>707.44941840269962</v>
      </c>
      <c r="AE12" s="72">
        <f>+IF(Demanda!AF11="","-",Demanda!AF11)</f>
        <v>718.06115967874007</v>
      </c>
      <c r="AF12" s="72">
        <f>+IF(Demanda!AG11="","-",Demanda!AG11)</f>
        <v>728.83207707392114</v>
      </c>
      <c r="AG12" s="72">
        <f>+IF(Demanda!AH11="","-",Demanda!AH11)</f>
        <v>739.76455823002993</v>
      </c>
      <c r="AH12" s="74">
        <f>+IF(Demanda!AI11="","-",Demanda!AI11)</f>
        <v>750.86102660348024</v>
      </c>
    </row>
    <row r="13" spans="3:34" ht="15.75" thickBot="1">
      <c r="C13" s="16" t="s">
        <v>90</v>
      </c>
      <c r="D13" s="70">
        <f>+IF(Demanda!E12="","-",Demanda!E12)</f>
        <v>0</v>
      </c>
      <c r="E13" s="73">
        <f>+IF(Demanda!F12="","-",Demanda!F12)</f>
        <v>91.216532129538251</v>
      </c>
      <c r="F13" s="73">
        <f>+IF(Demanda!G12="","-",Demanda!G12)</f>
        <v>186.8114578012943</v>
      </c>
      <c r="G13" s="73">
        <f>+IF(Demanda!H12="","-",Demanda!H12)</f>
        <v>286.94239918278811</v>
      </c>
      <c r="H13" s="73">
        <f>+IF(Demanda!I12="","-",Demanda!I12)</f>
        <v>391.38943248532291</v>
      </c>
      <c r="I13" s="73">
        <f>+IF(Demanda!J12="","-",Demanda!J12)</f>
        <v>500</v>
      </c>
      <c r="J13" s="73">
        <f>+IF(Demanda!K12="","-",Demanda!K12)</f>
        <v>511</v>
      </c>
      <c r="K13" s="73">
        <f>+IF(Demanda!L12="","-",Demanda!L12)</f>
        <v>521.73099999999999</v>
      </c>
      <c r="L13" s="73">
        <f>+IF(Demanda!M12="","-",Demanda!M12)</f>
        <v>532.68735099999992</v>
      </c>
      <c r="M13" s="73">
        <f>+IF(Demanda!N12="","-",Demanda!N12)</f>
        <v>543.34109801999989</v>
      </c>
      <c r="N13" s="73">
        <f>+IF(Demanda!O12="","-",Demanda!O12)</f>
        <v>553.66457888237994</v>
      </c>
      <c r="O13" s="73">
        <f>+IF(Demanda!P12="","-",Demanda!P12)</f>
        <v>563.63054130226283</v>
      </c>
      <c r="P13" s="73">
        <f>+IF(Demanda!Q12="","-",Demanda!Q12)</f>
        <v>573.21226050440123</v>
      </c>
      <c r="Q13" s="73">
        <f>+IF(Demanda!R12="","-",Demanda!R12)</f>
        <v>582.3836566724716</v>
      </c>
      <c r="R13" s="73">
        <f>+IF(Demanda!S12="","-",Demanda!S12)</f>
        <v>591.70179517923111</v>
      </c>
      <c r="S13" s="73">
        <f>+IF(Demanda!T12="","-",Demanda!T12)</f>
        <v>600.5773221069195</v>
      </c>
      <c r="T13" s="73">
        <f>+IF(Demanda!U12="","-",Demanda!U12)</f>
        <v>609.58598193852322</v>
      </c>
      <c r="U13" s="73">
        <f>+IF(Demanda!V12="","-",Demanda!V12)</f>
        <v>618.72977166760109</v>
      </c>
      <c r="V13" s="73">
        <f>+IF(Demanda!W12="","-",Demanda!W12)</f>
        <v>628.01071824261498</v>
      </c>
      <c r="W13" s="73">
        <f>+IF(Demanda!X12="","-",Demanda!X12)</f>
        <v>637.43087901625427</v>
      </c>
      <c r="X13" s="73">
        <f>+IF(Demanda!Y12="","-",Demanda!Y12)</f>
        <v>646.99234220149799</v>
      </c>
      <c r="Y13" s="73">
        <f>+IF(Demanda!Z12="","-",Demanda!Z12)</f>
        <v>656.69722733452045</v>
      </c>
      <c r="Z13" s="73">
        <f>+IF(Demanda!AA12="","-",Demanda!AA12)</f>
        <v>666.54768574453817</v>
      </c>
      <c r="AA13" s="73">
        <f>+IF(Demanda!AB12="","-",Demanda!AB12)</f>
        <v>676.5459010307062</v>
      </c>
      <c r="AB13" s="73">
        <f>+IF(Demanda!AC12="","-",Demanda!AC12)</f>
        <v>686.69408954616688</v>
      </c>
      <c r="AC13" s="73">
        <f>+IF(Demanda!AD12="","-",Demanda!AD12)</f>
        <v>696.9945008893593</v>
      </c>
      <c r="AD13" s="73">
        <f>+IF(Demanda!AE12="","-",Demanda!AE12)</f>
        <v>707.44941840269962</v>
      </c>
      <c r="AE13" s="73">
        <f>+IF(Demanda!AF12="","-",Demanda!AF12)</f>
        <v>718.06115967874007</v>
      </c>
      <c r="AF13" s="73">
        <f>+IF(Demanda!AG12="","-",Demanda!AG12)</f>
        <v>728.83207707392114</v>
      </c>
      <c r="AG13" s="73">
        <f>+IF(Demanda!AH12="","-",Demanda!AH12)</f>
        <v>739.76455823002993</v>
      </c>
      <c r="AH13" s="75">
        <f>+IF(Demanda!AI12="","-",Demanda!AI12)</f>
        <v>750.86102660348024</v>
      </c>
    </row>
    <row r="14" spans="3:34" ht="15.75" thickBot="1">
      <c r="C14" s="16" t="s">
        <v>91</v>
      </c>
      <c r="D14" s="70">
        <f>+IF(Demanda!E13="","-",Demanda!E13)</f>
        <v>0</v>
      </c>
      <c r="E14" s="73">
        <f>+IF(Demanda!F13="","-",Demanda!F13)</f>
        <v>0</v>
      </c>
      <c r="F14" s="73">
        <f>+IF(Demanda!G13="","-",Demanda!G13)</f>
        <v>0</v>
      </c>
      <c r="G14" s="73">
        <f>+IF(Demanda!H13="","-",Demanda!H13)</f>
        <v>0</v>
      </c>
      <c r="H14" s="73">
        <f>+IF(Demanda!I13="","-",Demanda!I13)</f>
        <v>0</v>
      </c>
      <c r="I14" s="73">
        <f>+IF(Demanda!J13="","-",Demanda!J13)</f>
        <v>0</v>
      </c>
      <c r="J14" s="73">
        <f>+IF(Demanda!K13="","-",Demanda!K13)</f>
        <v>0</v>
      </c>
      <c r="K14" s="73">
        <f>+IF(Demanda!L13="","-",Demanda!L13)</f>
        <v>0</v>
      </c>
      <c r="L14" s="73">
        <f>+IF(Demanda!M13="","-",Demanda!M13)</f>
        <v>0</v>
      </c>
      <c r="M14" s="73">
        <f>+IF(Demanda!N13="","-",Demanda!N13)</f>
        <v>0</v>
      </c>
      <c r="N14" s="73">
        <f>+IF(Demanda!O13="","-",Demanda!O13)</f>
        <v>0</v>
      </c>
      <c r="O14" s="73">
        <f>+IF(Demanda!P13="","-",Demanda!P13)</f>
        <v>0</v>
      </c>
      <c r="P14" s="73">
        <f>+IF(Demanda!Q13="","-",Demanda!Q13)</f>
        <v>0</v>
      </c>
      <c r="Q14" s="73">
        <f>+IF(Demanda!R13="","-",Demanda!R13)</f>
        <v>0</v>
      </c>
      <c r="R14" s="73">
        <f>+IF(Demanda!S13="","-",Demanda!S13)</f>
        <v>0</v>
      </c>
      <c r="S14" s="73">
        <f>+IF(Demanda!T13="","-",Demanda!T13)</f>
        <v>0</v>
      </c>
      <c r="T14" s="73">
        <f>+IF(Demanda!U13="","-",Demanda!U13)</f>
        <v>0</v>
      </c>
      <c r="U14" s="73">
        <f>+IF(Demanda!V13="","-",Demanda!V13)</f>
        <v>0</v>
      </c>
      <c r="V14" s="73">
        <f>+IF(Demanda!W13="","-",Demanda!W13)</f>
        <v>0</v>
      </c>
      <c r="W14" s="73">
        <f>+IF(Demanda!X13="","-",Demanda!X13)</f>
        <v>0</v>
      </c>
      <c r="X14" s="73">
        <f>+IF(Demanda!Y13="","-",Demanda!Y13)</f>
        <v>0</v>
      </c>
      <c r="Y14" s="73">
        <f>+IF(Demanda!Z13="","-",Demanda!Z13)</f>
        <v>0</v>
      </c>
      <c r="Z14" s="73">
        <f>+IF(Demanda!AA13="","-",Demanda!AA13)</f>
        <v>0</v>
      </c>
      <c r="AA14" s="73">
        <f>+IF(Demanda!AB13="","-",Demanda!AB13)</f>
        <v>0</v>
      </c>
      <c r="AB14" s="73">
        <f>+IF(Demanda!AC13="","-",Demanda!AC13)</f>
        <v>0</v>
      </c>
      <c r="AC14" s="73">
        <f>+IF(Demanda!AD13="","-",Demanda!AD13)</f>
        <v>0</v>
      </c>
      <c r="AD14" s="73">
        <f>+IF(Demanda!AE13="","-",Demanda!AE13)</f>
        <v>0</v>
      </c>
      <c r="AE14" s="73">
        <f>+IF(Demanda!AF13="","-",Demanda!AF13)</f>
        <v>0</v>
      </c>
      <c r="AF14" s="73">
        <f>+IF(Demanda!AG13="","-",Demanda!AG13)</f>
        <v>0</v>
      </c>
      <c r="AG14" s="73">
        <f>+IF(Demanda!AH13="","-",Demanda!AH13)</f>
        <v>0</v>
      </c>
      <c r="AH14" s="75">
        <f>+IF(Demanda!AI13="","-",Demanda!AI13)</f>
        <v>0</v>
      </c>
    </row>
    <row r="15" spans="3:34" ht="15.75" thickBot="1">
      <c r="C15" s="16" t="s">
        <v>32</v>
      </c>
      <c r="D15" s="70">
        <f>+IF(Demanda!E14="","-",Demanda!E14)</f>
        <v>0</v>
      </c>
      <c r="E15" s="73">
        <f>+IF(Demanda!F14="","-",Demanda!F14)</f>
        <v>0</v>
      </c>
      <c r="F15" s="73">
        <f>+IF(Demanda!G14="","-",Demanda!G14)</f>
        <v>0</v>
      </c>
      <c r="G15" s="73">
        <f>+IF(Demanda!H14="","-",Demanda!H14)</f>
        <v>0</v>
      </c>
      <c r="H15" s="73">
        <f>+IF(Demanda!I14="","-",Demanda!I14)</f>
        <v>0</v>
      </c>
      <c r="I15" s="73">
        <f>+IF(Demanda!J14="","-",Demanda!J14)</f>
        <v>0</v>
      </c>
      <c r="J15" s="73">
        <f>+IF(Demanda!K14="","-",Demanda!K14)</f>
        <v>0</v>
      </c>
      <c r="K15" s="73">
        <f>+IF(Demanda!L14="","-",Demanda!L14)</f>
        <v>0</v>
      </c>
      <c r="L15" s="73">
        <f>+IF(Demanda!M14="","-",Demanda!M14)</f>
        <v>0</v>
      </c>
      <c r="M15" s="73">
        <f>+IF(Demanda!N14="","-",Demanda!N14)</f>
        <v>0</v>
      </c>
      <c r="N15" s="73">
        <f>+IF(Demanda!O14="","-",Demanda!O14)</f>
        <v>0</v>
      </c>
      <c r="O15" s="73">
        <f>+IF(Demanda!P14="","-",Demanda!P14)</f>
        <v>0</v>
      </c>
      <c r="P15" s="73">
        <f>+IF(Demanda!Q14="","-",Demanda!Q14)</f>
        <v>0</v>
      </c>
      <c r="Q15" s="73">
        <f>+IF(Demanda!R14="","-",Demanda!R14)</f>
        <v>0</v>
      </c>
      <c r="R15" s="73">
        <f>+IF(Demanda!S14="","-",Demanda!S14)</f>
        <v>0</v>
      </c>
      <c r="S15" s="73">
        <f>+IF(Demanda!T14="","-",Demanda!T14)</f>
        <v>0</v>
      </c>
      <c r="T15" s="73">
        <f>+IF(Demanda!U14="","-",Demanda!U14)</f>
        <v>0</v>
      </c>
      <c r="U15" s="73">
        <f>+IF(Demanda!V14="","-",Demanda!V14)</f>
        <v>0</v>
      </c>
      <c r="V15" s="73">
        <f>+IF(Demanda!W14="","-",Demanda!W14)</f>
        <v>0</v>
      </c>
      <c r="W15" s="73">
        <f>+IF(Demanda!X14="","-",Demanda!X14)</f>
        <v>0</v>
      </c>
      <c r="X15" s="73">
        <f>+IF(Demanda!Y14="","-",Demanda!Y14)</f>
        <v>0</v>
      </c>
      <c r="Y15" s="73">
        <f>+IF(Demanda!Z14="","-",Demanda!Z14)</f>
        <v>0</v>
      </c>
      <c r="Z15" s="73">
        <f>+IF(Demanda!AA14="","-",Demanda!AA14)</f>
        <v>0</v>
      </c>
      <c r="AA15" s="73">
        <f>+IF(Demanda!AB14="","-",Demanda!AB14)</f>
        <v>0</v>
      </c>
      <c r="AB15" s="73">
        <f>+IF(Demanda!AC14="","-",Demanda!AC14)</f>
        <v>0</v>
      </c>
      <c r="AC15" s="73">
        <f>+IF(Demanda!AD14="","-",Demanda!AD14)</f>
        <v>0</v>
      </c>
      <c r="AD15" s="73">
        <f>+IF(Demanda!AE14="","-",Demanda!AE14)</f>
        <v>0</v>
      </c>
      <c r="AE15" s="73">
        <f>+IF(Demanda!AF14="","-",Demanda!AF14)</f>
        <v>0</v>
      </c>
      <c r="AF15" s="73">
        <f>+IF(Demanda!AG14="","-",Demanda!AG14)</f>
        <v>0</v>
      </c>
      <c r="AG15" s="73">
        <f>+IF(Demanda!AH14="","-",Demanda!AH14)</f>
        <v>0</v>
      </c>
      <c r="AH15" s="75">
        <f>+IF(Demanda!AI14="","-",Demanda!AI14)</f>
        <v>0</v>
      </c>
    </row>
    <row r="21" spans="3:34" ht="15.75">
      <c r="C21" s="39" t="s">
        <v>34</v>
      </c>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row>
    <row r="22" spans="3:34">
      <c r="C22" s="1"/>
    </row>
    <row r="23" spans="3:34" ht="15.75">
      <c r="C23" s="67" t="s">
        <v>35</v>
      </c>
    </row>
    <row r="24" spans="3:34" ht="15.75" thickBot="1">
      <c r="C24" s="1"/>
    </row>
    <row r="25" spans="3:34" ht="15.75" thickBot="1">
      <c r="C25" s="3"/>
      <c r="D25" s="82">
        <v>0</v>
      </c>
      <c r="E25" s="83">
        <v>1</v>
      </c>
      <c r="F25" s="83">
        <v>2</v>
      </c>
      <c r="G25" s="83">
        <v>3</v>
      </c>
      <c r="H25" s="83">
        <v>4</v>
      </c>
      <c r="I25" s="83">
        <v>5</v>
      </c>
      <c r="J25" s="83">
        <v>6</v>
      </c>
      <c r="K25" s="83">
        <v>7</v>
      </c>
      <c r="L25" s="83">
        <v>8</v>
      </c>
      <c r="M25" s="83">
        <v>9</v>
      </c>
      <c r="N25" s="83">
        <v>10</v>
      </c>
      <c r="O25" s="83">
        <v>11</v>
      </c>
      <c r="P25" s="83">
        <v>12</v>
      </c>
      <c r="Q25" s="83">
        <v>13</v>
      </c>
      <c r="R25" s="83">
        <v>14</v>
      </c>
      <c r="S25" s="84">
        <v>15</v>
      </c>
      <c r="T25" s="83">
        <v>16</v>
      </c>
      <c r="U25" s="85">
        <v>17</v>
      </c>
      <c r="V25" s="86">
        <v>18</v>
      </c>
      <c r="W25" s="86">
        <v>19</v>
      </c>
      <c r="X25" s="87">
        <v>20</v>
      </c>
      <c r="Y25" s="83">
        <v>21</v>
      </c>
      <c r="Z25" s="85">
        <v>22</v>
      </c>
      <c r="AA25" s="86">
        <v>23</v>
      </c>
      <c r="AB25" s="86">
        <v>24</v>
      </c>
      <c r="AC25" s="87">
        <v>25</v>
      </c>
      <c r="AD25" s="83">
        <v>26</v>
      </c>
      <c r="AE25" s="85">
        <v>27</v>
      </c>
      <c r="AF25" s="86">
        <v>28</v>
      </c>
      <c r="AG25" s="86">
        <v>29</v>
      </c>
      <c r="AH25" s="88">
        <v>30</v>
      </c>
    </row>
    <row r="26" spans="3:34" ht="15.75" thickBot="1">
      <c r="C26" s="4" t="s">
        <v>0</v>
      </c>
      <c r="D26" s="225">
        <f>+IF('Costes de Inversión'!E8="","-",'Costes de Inversión'!E8)</f>
        <v>0</v>
      </c>
      <c r="E26" s="231">
        <f>+IF('Costes de Inversión'!F8="","-",'Costes de Inversión'!F8)</f>
        <v>0</v>
      </c>
      <c r="F26" s="231">
        <f>+IF('Costes de Inversión'!G8="","-",'Costes de Inversión'!G8)</f>
        <v>0</v>
      </c>
      <c r="G26" s="231">
        <f>+IF('Costes de Inversión'!H8="","-",'Costes de Inversión'!H8)</f>
        <v>0</v>
      </c>
      <c r="H26" s="231">
        <f>+IF('Costes de Inversión'!I8="","-",'Costes de Inversión'!I8)</f>
        <v>0</v>
      </c>
      <c r="I26" s="231">
        <f>+IF('Costes de Inversión'!J8="","-",'Costes de Inversión'!J8)</f>
        <v>0</v>
      </c>
      <c r="J26" s="231">
        <f>+IF('Costes de Inversión'!K8="","-",'Costes de Inversión'!K8)</f>
        <v>0</v>
      </c>
      <c r="K26" s="231">
        <f>+IF('Costes de Inversión'!L8="","-",'Costes de Inversión'!L8)</f>
        <v>0</v>
      </c>
      <c r="L26" s="231">
        <f>+IF('Costes de Inversión'!M8="","-",'Costes de Inversión'!M8)</f>
        <v>0</v>
      </c>
      <c r="M26" s="231">
        <f>+IF('Costes de Inversión'!N8="","-",'Costes de Inversión'!N8)</f>
        <v>0</v>
      </c>
      <c r="N26" s="231">
        <f>+IF('Costes de Inversión'!O8="","-",'Costes de Inversión'!O8)</f>
        <v>0</v>
      </c>
      <c r="O26" s="231">
        <f>+IF('Costes de Inversión'!P8="","-",'Costes de Inversión'!P8)</f>
        <v>0</v>
      </c>
      <c r="P26" s="231">
        <f>+IF('Costes de Inversión'!Q8="","-",'Costes de Inversión'!Q8)</f>
        <v>0</v>
      </c>
      <c r="Q26" s="231">
        <f>+IF('Costes de Inversión'!R8="","-",'Costes de Inversión'!R8)</f>
        <v>0</v>
      </c>
      <c r="R26" s="231">
        <f>+IF('Costes de Inversión'!S8="","-",'Costes de Inversión'!S8)</f>
        <v>0</v>
      </c>
      <c r="S26" s="231">
        <f>+IF('Costes de Inversión'!T8="","-",'Costes de Inversión'!T8)</f>
        <v>0</v>
      </c>
      <c r="T26" s="231">
        <f>+IF('Costes de Inversión'!U8="","-",'Costes de Inversión'!U8)</f>
        <v>0</v>
      </c>
      <c r="U26" s="231">
        <f>+IF('Costes de Inversión'!V8="","-",'Costes de Inversión'!V8)</f>
        <v>0</v>
      </c>
      <c r="V26" s="231">
        <f>+IF('Costes de Inversión'!W8="","-",'Costes de Inversión'!W8)</f>
        <v>0</v>
      </c>
      <c r="W26" s="231">
        <f>+IF('Costes de Inversión'!X8="","-",'Costes de Inversión'!X8)</f>
        <v>0</v>
      </c>
      <c r="X26" s="231">
        <f>+IF('Costes de Inversión'!Y8="","-",'Costes de Inversión'!Y8)</f>
        <v>0</v>
      </c>
      <c r="Y26" s="231">
        <f>+IF('Costes de Inversión'!Z8="","-",'Costes de Inversión'!Z8)</f>
        <v>0</v>
      </c>
      <c r="Z26" s="231">
        <f>+IF('Costes de Inversión'!AA8="","-",'Costes de Inversión'!AA8)</f>
        <v>0</v>
      </c>
      <c r="AA26" s="231">
        <f>+IF('Costes de Inversión'!AB8="","-",'Costes de Inversión'!AB8)</f>
        <v>0</v>
      </c>
      <c r="AB26" s="231">
        <f>+IF('Costes de Inversión'!AC8="","-",'Costes de Inversión'!AC8)</f>
        <v>0</v>
      </c>
      <c r="AC26" s="231">
        <f>+IF('Costes de Inversión'!AD8="","-",'Costes de Inversión'!AD8)</f>
        <v>0</v>
      </c>
      <c r="AD26" s="231">
        <f>+IF('Costes de Inversión'!AE8="","-",'Costes de Inversión'!AE8)</f>
        <v>0</v>
      </c>
      <c r="AE26" s="231">
        <f>+IF('Costes de Inversión'!AF8="","-",'Costes de Inversión'!AF8)</f>
        <v>0</v>
      </c>
      <c r="AF26" s="231">
        <f>+IF('Costes de Inversión'!AG8="","-",'Costes de Inversión'!AG8)</f>
        <v>0</v>
      </c>
      <c r="AG26" s="231">
        <f>+IF('Costes de Inversión'!AH8="","-",'Costes de Inversión'!AH8)</f>
        <v>0</v>
      </c>
      <c r="AH26" s="232">
        <f>+IF('Costes de Inversión'!AI8="","-",'Costes de Inversión'!AI8)</f>
        <v>0</v>
      </c>
    </row>
    <row r="27" spans="3:34" ht="15.75" thickBot="1">
      <c r="C27" s="89" t="s">
        <v>5</v>
      </c>
      <c r="D27" s="233">
        <f>+IF('Costes de Inversión'!E9="","-",'Costes de Inversión'!E9)</f>
        <v>0</v>
      </c>
      <c r="E27" s="233">
        <f>+IF('Costes de Inversión'!F9="","-",'Costes de Inversión'!F9)</f>
        <v>0</v>
      </c>
      <c r="F27" s="233">
        <f>+IF('Costes de Inversión'!G9="","-",'Costes de Inversión'!G9)</f>
        <v>0</v>
      </c>
      <c r="G27" s="233">
        <f>+IF('Costes de Inversión'!H9="","-",'Costes de Inversión'!H9)</f>
        <v>0</v>
      </c>
      <c r="H27" s="233">
        <f>+IF('Costes de Inversión'!I9="","-",'Costes de Inversión'!I9)</f>
        <v>0</v>
      </c>
      <c r="I27" s="233">
        <f>+IF('Costes de Inversión'!J9="","-",'Costes de Inversión'!J9)</f>
        <v>0</v>
      </c>
      <c r="J27" s="233">
        <f>+IF('Costes de Inversión'!K9="","-",'Costes de Inversión'!K9)</f>
        <v>0</v>
      </c>
      <c r="K27" s="233">
        <f>+IF('Costes de Inversión'!L9="","-",'Costes de Inversión'!L9)</f>
        <v>0</v>
      </c>
      <c r="L27" s="233">
        <f>+IF('Costes de Inversión'!M9="","-",'Costes de Inversión'!M9)</f>
        <v>0</v>
      </c>
      <c r="M27" s="233">
        <f>+IF('Costes de Inversión'!N9="","-",'Costes de Inversión'!N9)</f>
        <v>0</v>
      </c>
      <c r="N27" s="233">
        <f>+IF('Costes de Inversión'!O9="","-",'Costes de Inversión'!O9)</f>
        <v>0</v>
      </c>
      <c r="O27" s="233">
        <f>+IF('Costes de Inversión'!P9="","-",'Costes de Inversión'!P9)</f>
        <v>0</v>
      </c>
      <c r="P27" s="233">
        <f>+IF('Costes de Inversión'!Q9="","-",'Costes de Inversión'!Q9)</f>
        <v>0</v>
      </c>
      <c r="Q27" s="233">
        <f>+IF('Costes de Inversión'!R9="","-",'Costes de Inversión'!R9)</f>
        <v>0</v>
      </c>
      <c r="R27" s="233">
        <f>+IF('Costes de Inversión'!S9="","-",'Costes de Inversión'!S9)</f>
        <v>0</v>
      </c>
      <c r="S27" s="233">
        <f>+IF('Costes de Inversión'!T9="","-",'Costes de Inversión'!T9)</f>
        <v>0</v>
      </c>
      <c r="T27" s="233">
        <f>+IF('Costes de Inversión'!U9="","-",'Costes de Inversión'!U9)</f>
        <v>0</v>
      </c>
      <c r="U27" s="233">
        <f>+IF('Costes de Inversión'!V9="","-",'Costes de Inversión'!V9)</f>
        <v>0</v>
      </c>
      <c r="V27" s="233">
        <f>+IF('Costes de Inversión'!W9="","-",'Costes de Inversión'!W9)</f>
        <v>0</v>
      </c>
      <c r="W27" s="233">
        <f>+IF('Costes de Inversión'!X9="","-",'Costes de Inversión'!X9)</f>
        <v>0</v>
      </c>
      <c r="X27" s="233">
        <f>+IF('Costes de Inversión'!Y9="","-",'Costes de Inversión'!Y9)</f>
        <v>0</v>
      </c>
      <c r="Y27" s="233">
        <f>+IF('Costes de Inversión'!Z9="","-",'Costes de Inversión'!Z9)</f>
        <v>0</v>
      </c>
      <c r="Z27" s="233">
        <f>+IF('Costes de Inversión'!AA9="","-",'Costes de Inversión'!AA9)</f>
        <v>0</v>
      </c>
      <c r="AA27" s="233">
        <f>+IF('Costes de Inversión'!AB9="","-",'Costes de Inversión'!AB9)</f>
        <v>0</v>
      </c>
      <c r="AB27" s="233">
        <f>+IF('Costes de Inversión'!AC9="","-",'Costes de Inversión'!AC9)</f>
        <v>0</v>
      </c>
      <c r="AC27" s="233">
        <f>+IF('Costes de Inversión'!AD9="","-",'Costes de Inversión'!AD9)</f>
        <v>0</v>
      </c>
      <c r="AD27" s="233">
        <f>+IF('Costes de Inversión'!AE9="","-",'Costes de Inversión'!AE9)</f>
        <v>0</v>
      </c>
      <c r="AE27" s="233">
        <f>+IF('Costes de Inversión'!AF9="","-",'Costes de Inversión'!AF9)</f>
        <v>0</v>
      </c>
      <c r="AF27" s="233">
        <f>+IF('Costes de Inversión'!AG9="","-",'Costes de Inversión'!AG9)</f>
        <v>0</v>
      </c>
      <c r="AG27" s="233">
        <f>+IF('Costes de Inversión'!AH9="","-",'Costes de Inversión'!AH9)</f>
        <v>0</v>
      </c>
      <c r="AH27" s="234">
        <f>+IF('Costes de Inversión'!AI9="","-",'Costes de Inversión'!AI9)</f>
        <v>0</v>
      </c>
    </row>
    <row r="28" spans="3:34" ht="15.75" thickBot="1">
      <c r="C28" s="89" t="s">
        <v>6</v>
      </c>
      <c r="D28" s="227">
        <f>+IF('Costes de Inversión'!E10="","-",'Costes de Inversión'!E10)</f>
        <v>0</v>
      </c>
      <c r="E28" s="235">
        <f>+IF('Costes de Inversión'!F10="","-",'Costes de Inversión'!F10)</f>
        <v>0</v>
      </c>
      <c r="F28" s="233">
        <f>+IF('Costes de Inversión'!G10="","-",'Costes de Inversión'!G10)</f>
        <v>0</v>
      </c>
      <c r="G28" s="233">
        <f>+IF('Costes de Inversión'!H10="","-",'Costes de Inversión'!H10)</f>
        <v>0</v>
      </c>
      <c r="H28" s="233">
        <f>+IF('Costes de Inversión'!I10="","-",'Costes de Inversión'!I10)</f>
        <v>0</v>
      </c>
      <c r="I28" s="233">
        <f>+IF('Costes de Inversión'!J10="","-",'Costes de Inversión'!J10)</f>
        <v>0</v>
      </c>
      <c r="J28" s="233">
        <f>+IF('Costes de Inversión'!K10="","-",'Costes de Inversión'!K10)</f>
        <v>0</v>
      </c>
      <c r="K28" s="233">
        <f>+IF('Costes de Inversión'!L10="","-",'Costes de Inversión'!L10)</f>
        <v>0</v>
      </c>
      <c r="L28" s="233">
        <f>+IF('Costes de Inversión'!M10="","-",'Costes de Inversión'!M10)</f>
        <v>0</v>
      </c>
      <c r="M28" s="233">
        <f>+IF('Costes de Inversión'!N10="","-",'Costes de Inversión'!N10)</f>
        <v>0</v>
      </c>
      <c r="N28" s="233">
        <f>+IF('Costes de Inversión'!O10="","-",'Costes de Inversión'!O10)</f>
        <v>0</v>
      </c>
      <c r="O28" s="233">
        <f>+IF('Costes de Inversión'!P10="","-",'Costes de Inversión'!P10)</f>
        <v>0</v>
      </c>
      <c r="P28" s="233">
        <f>+IF('Costes de Inversión'!Q10="","-",'Costes de Inversión'!Q10)</f>
        <v>0</v>
      </c>
      <c r="Q28" s="233">
        <f>+IF('Costes de Inversión'!R10="","-",'Costes de Inversión'!R10)</f>
        <v>0</v>
      </c>
      <c r="R28" s="233">
        <f>+IF('Costes de Inversión'!S10="","-",'Costes de Inversión'!S10)</f>
        <v>0</v>
      </c>
      <c r="S28" s="233">
        <f>+IF('Costes de Inversión'!T10="","-",'Costes de Inversión'!T10)</f>
        <v>0</v>
      </c>
      <c r="T28" s="233">
        <f>+IF('Costes de Inversión'!U10="","-",'Costes de Inversión'!U10)</f>
        <v>0</v>
      </c>
      <c r="U28" s="233">
        <f>+IF('Costes de Inversión'!V10="","-",'Costes de Inversión'!V10)</f>
        <v>0</v>
      </c>
      <c r="V28" s="233">
        <f>+IF('Costes de Inversión'!W10="","-",'Costes de Inversión'!W10)</f>
        <v>0</v>
      </c>
      <c r="W28" s="233">
        <f>+IF('Costes de Inversión'!X10="","-",'Costes de Inversión'!X10)</f>
        <v>0</v>
      </c>
      <c r="X28" s="233">
        <f>+IF('Costes de Inversión'!Y10="","-",'Costes de Inversión'!Y10)</f>
        <v>0</v>
      </c>
      <c r="Y28" s="233">
        <f>+IF('Costes de Inversión'!Z10="","-",'Costes de Inversión'!Z10)</f>
        <v>0</v>
      </c>
      <c r="Z28" s="233">
        <f>+IF('Costes de Inversión'!AA10="","-",'Costes de Inversión'!AA10)</f>
        <v>0</v>
      </c>
      <c r="AA28" s="233">
        <f>+IF('Costes de Inversión'!AB10="","-",'Costes de Inversión'!AB10)</f>
        <v>0</v>
      </c>
      <c r="AB28" s="233">
        <f>+IF('Costes de Inversión'!AC10="","-",'Costes de Inversión'!AC10)</f>
        <v>0</v>
      </c>
      <c r="AC28" s="233">
        <f>+IF('Costes de Inversión'!AD10="","-",'Costes de Inversión'!AD10)</f>
        <v>0</v>
      </c>
      <c r="AD28" s="233">
        <f>+IF('Costes de Inversión'!AE10="","-",'Costes de Inversión'!AE10)</f>
        <v>0</v>
      </c>
      <c r="AE28" s="233">
        <f>+IF('Costes de Inversión'!AF10="","-",'Costes de Inversión'!AF10)</f>
        <v>0</v>
      </c>
      <c r="AF28" s="233">
        <f>+IF('Costes de Inversión'!AG10="","-",'Costes de Inversión'!AG10)</f>
        <v>0</v>
      </c>
      <c r="AG28" s="233">
        <f>+IF('Costes de Inversión'!AH10="","-",'Costes de Inversión'!AH10)</f>
        <v>0</v>
      </c>
      <c r="AH28" s="234">
        <f>+IF('Costes de Inversión'!AI10="","-",'Costes de Inversión'!AI10)</f>
        <v>0</v>
      </c>
    </row>
    <row r="29" spans="3:34" ht="15.75" thickBot="1">
      <c r="C29" s="5" t="s">
        <v>7</v>
      </c>
      <c r="D29" s="228">
        <f>+IF('Costes de Inversión'!E11="","-",'Costes de Inversión'!E11)</f>
        <v>0</v>
      </c>
      <c r="E29" s="233">
        <f>+IF('Costes de Inversión'!F11="","-",'Costes de Inversión'!F11)</f>
        <v>0</v>
      </c>
      <c r="F29" s="233">
        <f>+IF('Costes de Inversión'!G11="","-",'Costes de Inversión'!G11)</f>
        <v>0</v>
      </c>
      <c r="G29" s="233">
        <f>+IF('Costes de Inversión'!H11="","-",'Costes de Inversión'!H11)</f>
        <v>0</v>
      </c>
      <c r="H29" s="233">
        <f>+IF('Costes de Inversión'!I11="","-",'Costes de Inversión'!I11)</f>
        <v>0</v>
      </c>
      <c r="I29" s="233">
        <f>+IF('Costes de Inversión'!J11="","-",'Costes de Inversión'!J11)</f>
        <v>0</v>
      </c>
      <c r="J29" s="233">
        <f>+IF('Costes de Inversión'!K11="","-",'Costes de Inversión'!K11)</f>
        <v>0</v>
      </c>
      <c r="K29" s="233">
        <f>+IF('Costes de Inversión'!L11="","-",'Costes de Inversión'!L11)</f>
        <v>0</v>
      </c>
      <c r="L29" s="233">
        <f>+IF('Costes de Inversión'!M11="","-",'Costes de Inversión'!M11)</f>
        <v>0</v>
      </c>
      <c r="M29" s="233">
        <f>+IF('Costes de Inversión'!N11="","-",'Costes de Inversión'!N11)</f>
        <v>0</v>
      </c>
      <c r="N29" s="233">
        <f>+IF('Costes de Inversión'!O11="","-",'Costes de Inversión'!O11)</f>
        <v>0</v>
      </c>
      <c r="O29" s="233">
        <f>+IF('Costes de Inversión'!P11="","-",'Costes de Inversión'!P11)</f>
        <v>0</v>
      </c>
      <c r="P29" s="233">
        <f>+IF('Costes de Inversión'!Q11="","-",'Costes de Inversión'!Q11)</f>
        <v>0</v>
      </c>
      <c r="Q29" s="233">
        <f>+IF('Costes de Inversión'!R11="","-",'Costes de Inversión'!R11)</f>
        <v>0</v>
      </c>
      <c r="R29" s="233">
        <f>+IF('Costes de Inversión'!S11="","-",'Costes de Inversión'!S11)</f>
        <v>0</v>
      </c>
      <c r="S29" s="233">
        <f>+IF('Costes de Inversión'!T11="","-",'Costes de Inversión'!T11)</f>
        <v>0</v>
      </c>
      <c r="T29" s="233">
        <f>+IF('Costes de Inversión'!U11="","-",'Costes de Inversión'!U11)</f>
        <v>0</v>
      </c>
      <c r="U29" s="233">
        <f>+IF('Costes de Inversión'!V11="","-",'Costes de Inversión'!V11)</f>
        <v>0</v>
      </c>
      <c r="V29" s="233">
        <f>+IF('Costes de Inversión'!W11="","-",'Costes de Inversión'!W11)</f>
        <v>0</v>
      </c>
      <c r="W29" s="233">
        <f>+IF('Costes de Inversión'!X11="","-",'Costes de Inversión'!X11)</f>
        <v>0</v>
      </c>
      <c r="X29" s="233">
        <f>+IF('Costes de Inversión'!Y11="","-",'Costes de Inversión'!Y11)</f>
        <v>0</v>
      </c>
      <c r="Y29" s="233">
        <f>+IF('Costes de Inversión'!Z11="","-",'Costes de Inversión'!Z11)</f>
        <v>0</v>
      </c>
      <c r="Z29" s="233">
        <f>+IF('Costes de Inversión'!AA11="","-",'Costes de Inversión'!AA11)</f>
        <v>0</v>
      </c>
      <c r="AA29" s="233">
        <f>+IF('Costes de Inversión'!AB11="","-",'Costes de Inversión'!AB11)</f>
        <v>0</v>
      </c>
      <c r="AB29" s="233">
        <f>+IF('Costes de Inversión'!AC11="","-",'Costes de Inversión'!AC11)</f>
        <v>0</v>
      </c>
      <c r="AC29" s="233">
        <f>+IF('Costes de Inversión'!AD11="","-",'Costes de Inversión'!AD11)</f>
        <v>0</v>
      </c>
      <c r="AD29" s="233">
        <f>+IF('Costes de Inversión'!AE11="","-",'Costes de Inversión'!AE11)</f>
        <v>0</v>
      </c>
      <c r="AE29" s="233">
        <f>+IF('Costes de Inversión'!AF11="","-",'Costes de Inversión'!AF11)</f>
        <v>0</v>
      </c>
      <c r="AF29" s="233">
        <f>+IF('Costes de Inversión'!AG11="","-",'Costes de Inversión'!AG11)</f>
        <v>0</v>
      </c>
      <c r="AG29" s="233">
        <f>+IF('Costes de Inversión'!AH11="","-",'Costes de Inversión'!AH11)</f>
        <v>0</v>
      </c>
      <c r="AH29" s="234">
        <f>+IF('Costes de Inversión'!AI11="","-",'Costes de Inversión'!AI11)</f>
        <v>0</v>
      </c>
    </row>
    <row r="30" spans="3:34" ht="15.75" thickBot="1">
      <c r="C30" s="4" t="s">
        <v>1</v>
      </c>
      <c r="D30" s="225">
        <f>+IF('Costes de Inversión'!E12="","-",'Costes de Inversión'!E12)</f>
        <v>2000</v>
      </c>
      <c r="E30" s="231">
        <f>+IF('Costes de Inversión'!F12="","-",'Costes de Inversión'!F12)</f>
        <v>0</v>
      </c>
      <c r="F30" s="231">
        <f>+IF('Costes de Inversión'!G12="","-",'Costes de Inversión'!G12)</f>
        <v>0</v>
      </c>
      <c r="G30" s="231">
        <f>+IF('Costes de Inversión'!H12="","-",'Costes de Inversión'!H12)</f>
        <v>0</v>
      </c>
      <c r="H30" s="231">
        <f>+IF('Costes de Inversión'!I12="","-",'Costes de Inversión'!I12)</f>
        <v>0</v>
      </c>
      <c r="I30" s="231">
        <f>+IF('Costes de Inversión'!J12="","-",'Costes de Inversión'!J12)</f>
        <v>0</v>
      </c>
      <c r="J30" s="231">
        <f>+IF('Costes de Inversión'!K12="","-",'Costes de Inversión'!K12)</f>
        <v>0</v>
      </c>
      <c r="K30" s="231">
        <f>+IF('Costes de Inversión'!L12="","-",'Costes de Inversión'!L12)</f>
        <v>0</v>
      </c>
      <c r="L30" s="231">
        <f>+IF('Costes de Inversión'!M12="","-",'Costes de Inversión'!M12)</f>
        <v>0</v>
      </c>
      <c r="M30" s="231">
        <f>+IF('Costes de Inversión'!N12="","-",'Costes de Inversión'!N12)</f>
        <v>0</v>
      </c>
      <c r="N30" s="231">
        <f>+IF('Costes de Inversión'!O12="","-",'Costes de Inversión'!O12)</f>
        <v>0</v>
      </c>
      <c r="O30" s="231">
        <f>+IF('Costes de Inversión'!P12="","-",'Costes de Inversión'!P12)</f>
        <v>0</v>
      </c>
      <c r="P30" s="231">
        <f>+IF('Costes de Inversión'!Q12="","-",'Costes de Inversión'!Q12)</f>
        <v>0</v>
      </c>
      <c r="Q30" s="231">
        <f>+IF('Costes de Inversión'!R12="","-",'Costes de Inversión'!R12)</f>
        <v>0</v>
      </c>
      <c r="R30" s="231">
        <f>+IF('Costes de Inversión'!S12="","-",'Costes de Inversión'!S12)</f>
        <v>0</v>
      </c>
      <c r="S30" s="231">
        <f>+IF('Costes de Inversión'!T12="","-",'Costes de Inversión'!T12)</f>
        <v>0</v>
      </c>
      <c r="T30" s="231">
        <f>+IF('Costes de Inversión'!U12="","-",'Costes de Inversión'!U12)</f>
        <v>0</v>
      </c>
      <c r="U30" s="231">
        <f>+IF('Costes de Inversión'!V12="","-",'Costes de Inversión'!V12)</f>
        <v>0</v>
      </c>
      <c r="V30" s="231">
        <f>+IF('Costes de Inversión'!W12="","-",'Costes de Inversión'!W12)</f>
        <v>0</v>
      </c>
      <c r="W30" s="231">
        <f>+IF('Costes de Inversión'!X12="","-",'Costes de Inversión'!X12)</f>
        <v>0</v>
      </c>
      <c r="X30" s="231">
        <f>+IF('Costes de Inversión'!Y12="","-",'Costes de Inversión'!Y12)</f>
        <v>0</v>
      </c>
      <c r="Y30" s="231">
        <f>+IF('Costes de Inversión'!Z12="","-",'Costes de Inversión'!Z12)</f>
        <v>0</v>
      </c>
      <c r="Z30" s="231">
        <f>+IF('Costes de Inversión'!AA12="","-",'Costes de Inversión'!AA12)</f>
        <v>0</v>
      </c>
      <c r="AA30" s="231">
        <f>+IF('Costes de Inversión'!AB12="","-",'Costes de Inversión'!AB12)</f>
        <v>0</v>
      </c>
      <c r="AB30" s="231">
        <f>+IF('Costes de Inversión'!AC12="","-",'Costes de Inversión'!AC12)</f>
        <v>0</v>
      </c>
      <c r="AC30" s="231">
        <f>+IF('Costes de Inversión'!AD12="","-",'Costes de Inversión'!AD12)</f>
        <v>0</v>
      </c>
      <c r="AD30" s="231">
        <f>+IF('Costes de Inversión'!AE12="","-",'Costes de Inversión'!AE12)</f>
        <v>0</v>
      </c>
      <c r="AE30" s="231">
        <f>+IF('Costes de Inversión'!AF12="","-",'Costes de Inversión'!AF12)</f>
        <v>0</v>
      </c>
      <c r="AF30" s="231">
        <f>+IF('Costes de Inversión'!AG12="","-",'Costes de Inversión'!AG12)</f>
        <v>0</v>
      </c>
      <c r="AG30" s="231">
        <f>+IF('Costes de Inversión'!AH12="","-",'Costes de Inversión'!AH12)</f>
        <v>0</v>
      </c>
      <c r="AH30" s="232">
        <f>+IF('Costes de Inversión'!AI12="","-",'Costes de Inversión'!AI12)</f>
        <v>0</v>
      </c>
    </row>
    <row r="31" spans="3:34" ht="15.75" thickBot="1">
      <c r="C31" s="5" t="s">
        <v>5</v>
      </c>
      <c r="D31" s="228">
        <f>+IF('Costes de Inversión'!E13="","-",'Costes de Inversión'!E13)</f>
        <v>800</v>
      </c>
      <c r="E31" s="233">
        <f>+IF('Costes de Inversión'!F13="","-",'Costes de Inversión'!F13)</f>
        <v>0</v>
      </c>
      <c r="F31" s="233">
        <f>+IF('Costes de Inversión'!G13="","-",'Costes de Inversión'!G13)</f>
        <v>0</v>
      </c>
      <c r="G31" s="233">
        <f>+IF('Costes de Inversión'!H13="","-",'Costes de Inversión'!H13)</f>
        <v>0</v>
      </c>
      <c r="H31" s="233">
        <f>+IF('Costes de Inversión'!I13="","-",'Costes de Inversión'!I13)</f>
        <v>0</v>
      </c>
      <c r="I31" s="233">
        <f>+IF('Costes de Inversión'!J13="","-",'Costes de Inversión'!J13)</f>
        <v>0</v>
      </c>
      <c r="J31" s="233">
        <f>+IF('Costes de Inversión'!K13="","-",'Costes de Inversión'!K13)</f>
        <v>0</v>
      </c>
      <c r="K31" s="233">
        <f>+IF('Costes de Inversión'!L13="","-",'Costes de Inversión'!L13)</f>
        <v>0</v>
      </c>
      <c r="L31" s="233">
        <f>+IF('Costes de Inversión'!M13="","-",'Costes de Inversión'!M13)</f>
        <v>0</v>
      </c>
      <c r="M31" s="233">
        <f>+IF('Costes de Inversión'!N13="","-",'Costes de Inversión'!N13)</f>
        <v>0</v>
      </c>
      <c r="N31" s="233">
        <f>+IF('Costes de Inversión'!O13="","-",'Costes de Inversión'!O13)</f>
        <v>0</v>
      </c>
      <c r="O31" s="233">
        <f>+IF('Costes de Inversión'!P13="","-",'Costes de Inversión'!P13)</f>
        <v>0</v>
      </c>
      <c r="P31" s="233">
        <f>+IF('Costes de Inversión'!Q13="","-",'Costes de Inversión'!Q13)</f>
        <v>0</v>
      </c>
      <c r="Q31" s="233">
        <f>+IF('Costes de Inversión'!R13="","-",'Costes de Inversión'!R13)</f>
        <v>0</v>
      </c>
      <c r="R31" s="233">
        <f>+IF('Costes de Inversión'!S13="","-",'Costes de Inversión'!S13)</f>
        <v>0</v>
      </c>
      <c r="S31" s="233">
        <f>+IF('Costes de Inversión'!T13="","-",'Costes de Inversión'!T13)</f>
        <v>0</v>
      </c>
      <c r="T31" s="233">
        <f>+IF('Costes de Inversión'!U13="","-",'Costes de Inversión'!U13)</f>
        <v>0</v>
      </c>
      <c r="U31" s="233">
        <f>+IF('Costes de Inversión'!V13="","-",'Costes de Inversión'!V13)</f>
        <v>0</v>
      </c>
      <c r="V31" s="233">
        <f>+IF('Costes de Inversión'!W13="","-",'Costes de Inversión'!W13)</f>
        <v>0</v>
      </c>
      <c r="W31" s="233">
        <f>+IF('Costes de Inversión'!X13="","-",'Costes de Inversión'!X13)</f>
        <v>0</v>
      </c>
      <c r="X31" s="233">
        <f>+IF('Costes de Inversión'!Y13="","-",'Costes de Inversión'!Y13)</f>
        <v>0</v>
      </c>
      <c r="Y31" s="233">
        <f>+IF('Costes de Inversión'!Z13="","-",'Costes de Inversión'!Z13)</f>
        <v>0</v>
      </c>
      <c r="Z31" s="233">
        <f>+IF('Costes de Inversión'!AA13="","-",'Costes de Inversión'!AA13)</f>
        <v>0</v>
      </c>
      <c r="AA31" s="233">
        <f>+IF('Costes de Inversión'!AB13="","-",'Costes de Inversión'!AB13)</f>
        <v>0</v>
      </c>
      <c r="AB31" s="233">
        <f>+IF('Costes de Inversión'!AC13="","-",'Costes de Inversión'!AC13)</f>
        <v>0</v>
      </c>
      <c r="AC31" s="233">
        <f>+IF('Costes de Inversión'!AD13="","-",'Costes de Inversión'!AD13)</f>
        <v>0</v>
      </c>
      <c r="AD31" s="233">
        <f>+IF('Costes de Inversión'!AE13="","-",'Costes de Inversión'!AE13)</f>
        <v>0</v>
      </c>
      <c r="AE31" s="233">
        <f>+IF('Costes de Inversión'!AF13="","-",'Costes de Inversión'!AF13)</f>
        <v>0</v>
      </c>
      <c r="AF31" s="233">
        <f>+IF('Costes de Inversión'!AG13="","-",'Costes de Inversión'!AG13)</f>
        <v>0</v>
      </c>
      <c r="AG31" s="233">
        <f>+IF('Costes de Inversión'!AH13="","-",'Costes de Inversión'!AH13)</f>
        <v>0</v>
      </c>
      <c r="AH31" s="234">
        <f>+IF('Costes de Inversión'!AI13="","-",'Costes de Inversión'!AI13)</f>
        <v>0</v>
      </c>
    </row>
    <row r="32" spans="3:34" ht="15.75" thickBot="1">
      <c r="C32" s="5" t="s">
        <v>6</v>
      </c>
      <c r="D32" s="228">
        <f>+IF('Costes de Inversión'!E14="","-",'Costes de Inversión'!E14)</f>
        <v>300</v>
      </c>
      <c r="E32" s="233">
        <f>+IF('Costes de Inversión'!F14="","-",'Costes de Inversión'!F14)</f>
        <v>0</v>
      </c>
      <c r="F32" s="233">
        <f>+IF('Costes de Inversión'!G14="","-",'Costes de Inversión'!G14)</f>
        <v>0</v>
      </c>
      <c r="G32" s="233">
        <f>+IF('Costes de Inversión'!H14="","-",'Costes de Inversión'!H14)</f>
        <v>0</v>
      </c>
      <c r="H32" s="233">
        <f>+IF('Costes de Inversión'!I14="","-",'Costes de Inversión'!I14)</f>
        <v>0</v>
      </c>
      <c r="I32" s="233">
        <f>+IF('Costes de Inversión'!J14="","-",'Costes de Inversión'!J14)</f>
        <v>0</v>
      </c>
      <c r="J32" s="233">
        <f>+IF('Costes de Inversión'!K14="","-",'Costes de Inversión'!K14)</f>
        <v>0</v>
      </c>
      <c r="K32" s="233">
        <f>+IF('Costes de Inversión'!L14="","-",'Costes de Inversión'!L14)</f>
        <v>0</v>
      </c>
      <c r="L32" s="233">
        <f>+IF('Costes de Inversión'!M14="","-",'Costes de Inversión'!M14)</f>
        <v>0</v>
      </c>
      <c r="M32" s="233">
        <f>+IF('Costes de Inversión'!N14="","-",'Costes de Inversión'!N14)</f>
        <v>0</v>
      </c>
      <c r="N32" s="233">
        <f>+IF('Costes de Inversión'!O14="","-",'Costes de Inversión'!O14)</f>
        <v>0</v>
      </c>
      <c r="O32" s="233">
        <f>+IF('Costes de Inversión'!P14="","-",'Costes de Inversión'!P14)</f>
        <v>0</v>
      </c>
      <c r="P32" s="233">
        <f>+IF('Costes de Inversión'!Q14="","-",'Costes de Inversión'!Q14)</f>
        <v>0</v>
      </c>
      <c r="Q32" s="233">
        <f>+IF('Costes de Inversión'!R14="","-",'Costes de Inversión'!R14)</f>
        <v>0</v>
      </c>
      <c r="R32" s="233">
        <f>+IF('Costes de Inversión'!S14="","-",'Costes de Inversión'!S14)</f>
        <v>0</v>
      </c>
      <c r="S32" s="233">
        <f>+IF('Costes de Inversión'!T14="","-",'Costes de Inversión'!T14)</f>
        <v>0</v>
      </c>
      <c r="T32" s="233">
        <f>+IF('Costes de Inversión'!U14="","-",'Costes de Inversión'!U14)</f>
        <v>0</v>
      </c>
      <c r="U32" s="233">
        <f>+IF('Costes de Inversión'!V14="","-",'Costes de Inversión'!V14)</f>
        <v>0</v>
      </c>
      <c r="V32" s="233">
        <f>+IF('Costes de Inversión'!W14="","-",'Costes de Inversión'!W14)</f>
        <v>0</v>
      </c>
      <c r="W32" s="233">
        <f>+IF('Costes de Inversión'!X14="","-",'Costes de Inversión'!X14)</f>
        <v>0</v>
      </c>
      <c r="X32" s="233">
        <f>+IF('Costes de Inversión'!Y14="","-",'Costes de Inversión'!Y14)</f>
        <v>0</v>
      </c>
      <c r="Y32" s="233">
        <f>+IF('Costes de Inversión'!Z14="","-",'Costes de Inversión'!Z14)</f>
        <v>0</v>
      </c>
      <c r="Z32" s="233">
        <f>+IF('Costes de Inversión'!AA14="","-",'Costes de Inversión'!AA14)</f>
        <v>0</v>
      </c>
      <c r="AA32" s="233">
        <f>+IF('Costes de Inversión'!AB14="","-",'Costes de Inversión'!AB14)</f>
        <v>0</v>
      </c>
      <c r="AB32" s="233">
        <f>+IF('Costes de Inversión'!AC14="","-",'Costes de Inversión'!AC14)</f>
        <v>0</v>
      </c>
      <c r="AC32" s="233">
        <f>+IF('Costes de Inversión'!AD14="","-",'Costes de Inversión'!AD14)</f>
        <v>0</v>
      </c>
      <c r="AD32" s="233">
        <f>+IF('Costes de Inversión'!AE14="","-",'Costes de Inversión'!AE14)</f>
        <v>0</v>
      </c>
      <c r="AE32" s="233">
        <f>+IF('Costes de Inversión'!AF14="","-",'Costes de Inversión'!AF14)</f>
        <v>0</v>
      </c>
      <c r="AF32" s="233">
        <f>+IF('Costes de Inversión'!AG14="","-",'Costes de Inversión'!AG14)</f>
        <v>0</v>
      </c>
      <c r="AG32" s="233">
        <f>+IF('Costes de Inversión'!AH14="","-",'Costes de Inversión'!AH14)</f>
        <v>0</v>
      </c>
      <c r="AH32" s="234">
        <f>+IF('Costes de Inversión'!AI14="","-",'Costes de Inversión'!AI14)</f>
        <v>0</v>
      </c>
    </row>
    <row r="33" spans="3:34" ht="15.75" thickBot="1">
      <c r="C33" s="5" t="s">
        <v>7</v>
      </c>
      <c r="D33" s="228">
        <f>+IF('Costes de Inversión'!E15="","-",'Costes de Inversión'!E15)</f>
        <v>900</v>
      </c>
      <c r="E33" s="233">
        <f>+IF('Costes de Inversión'!F15="","-",'Costes de Inversión'!F15)</f>
        <v>0</v>
      </c>
      <c r="F33" s="233">
        <f>+IF('Costes de Inversión'!G15="","-",'Costes de Inversión'!G15)</f>
        <v>0</v>
      </c>
      <c r="G33" s="233">
        <f>+IF('Costes de Inversión'!H15="","-",'Costes de Inversión'!H15)</f>
        <v>0</v>
      </c>
      <c r="H33" s="233">
        <f>+IF('Costes de Inversión'!I15="","-",'Costes de Inversión'!I15)</f>
        <v>0</v>
      </c>
      <c r="I33" s="233">
        <f>+IF('Costes de Inversión'!J15="","-",'Costes de Inversión'!J15)</f>
        <v>0</v>
      </c>
      <c r="J33" s="233">
        <f>+IF('Costes de Inversión'!K15="","-",'Costes de Inversión'!K15)</f>
        <v>0</v>
      </c>
      <c r="K33" s="233">
        <f>+IF('Costes de Inversión'!L15="","-",'Costes de Inversión'!L15)</f>
        <v>0</v>
      </c>
      <c r="L33" s="233">
        <f>+IF('Costes de Inversión'!M15="","-",'Costes de Inversión'!M15)</f>
        <v>0</v>
      </c>
      <c r="M33" s="233">
        <f>+IF('Costes de Inversión'!N15="","-",'Costes de Inversión'!N15)</f>
        <v>0</v>
      </c>
      <c r="N33" s="233">
        <f>+IF('Costes de Inversión'!O15="","-",'Costes de Inversión'!O15)</f>
        <v>0</v>
      </c>
      <c r="O33" s="233">
        <f>+IF('Costes de Inversión'!P15="","-",'Costes de Inversión'!P15)</f>
        <v>0</v>
      </c>
      <c r="P33" s="233">
        <f>+IF('Costes de Inversión'!Q15="","-",'Costes de Inversión'!Q15)</f>
        <v>0</v>
      </c>
      <c r="Q33" s="233">
        <f>+IF('Costes de Inversión'!R15="","-",'Costes de Inversión'!R15)</f>
        <v>0</v>
      </c>
      <c r="R33" s="233">
        <f>+IF('Costes de Inversión'!S15="","-",'Costes de Inversión'!S15)</f>
        <v>0</v>
      </c>
      <c r="S33" s="233">
        <f>+IF('Costes de Inversión'!T15="","-",'Costes de Inversión'!T15)</f>
        <v>0</v>
      </c>
      <c r="T33" s="233">
        <f>+IF('Costes de Inversión'!U15="","-",'Costes de Inversión'!U15)</f>
        <v>0</v>
      </c>
      <c r="U33" s="233">
        <f>+IF('Costes de Inversión'!V15="","-",'Costes de Inversión'!V15)</f>
        <v>0</v>
      </c>
      <c r="V33" s="233">
        <f>+IF('Costes de Inversión'!W15="","-",'Costes de Inversión'!W15)</f>
        <v>0</v>
      </c>
      <c r="W33" s="233">
        <f>+IF('Costes de Inversión'!X15="","-",'Costes de Inversión'!X15)</f>
        <v>0</v>
      </c>
      <c r="X33" s="233">
        <f>+IF('Costes de Inversión'!Y15="","-",'Costes de Inversión'!Y15)</f>
        <v>0</v>
      </c>
      <c r="Y33" s="233">
        <f>+IF('Costes de Inversión'!Z15="","-",'Costes de Inversión'!Z15)</f>
        <v>0</v>
      </c>
      <c r="Z33" s="233">
        <f>+IF('Costes de Inversión'!AA15="","-",'Costes de Inversión'!AA15)</f>
        <v>0</v>
      </c>
      <c r="AA33" s="233">
        <f>+IF('Costes de Inversión'!AB15="","-",'Costes de Inversión'!AB15)</f>
        <v>0</v>
      </c>
      <c r="AB33" s="233">
        <f>+IF('Costes de Inversión'!AC15="","-",'Costes de Inversión'!AC15)</f>
        <v>0</v>
      </c>
      <c r="AC33" s="233">
        <f>+IF('Costes de Inversión'!AD15="","-",'Costes de Inversión'!AD15)</f>
        <v>0</v>
      </c>
      <c r="AD33" s="233">
        <f>+IF('Costes de Inversión'!AE15="","-",'Costes de Inversión'!AE15)</f>
        <v>0</v>
      </c>
      <c r="AE33" s="233">
        <f>+IF('Costes de Inversión'!AF15="","-",'Costes de Inversión'!AF15)</f>
        <v>0</v>
      </c>
      <c r="AF33" s="233">
        <f>+IF('Costes de Inversión'!AG15="","-",'Costes de Inversión'!AG15)</f>
        <v>0</v>
      </c>
      <c r="AG33" s="233">
        <f>+IF('Costes de Inversión'!AH15="","-",'Costes de Inversión'!AH15)</f>
        <v>0</v>
      </c>
      <c r="AH33" s="234">
        <f>+IF('Costes de Inversión'!AI15="","-",'Costes de Inversión'!AI15)</f>
        <v>0</v>
      </c>
    </row>
    <row r="34" spans="3:34" ht="15.75" thickBot="1">
      <c r="C34" s="6" t="s">
        <v>2</v>
      </c>
      <c r="D34" s="229">
        <f>+IF('Costes de Inversión'!E16="","-",'Costes de Inversión'!E16)</f>
        <v>2000</v>
      </c>
      <c r="E34" s="236">
        <f>+IF('Costes de Inversión'!F16="","-",'Costes de Inversión'!F16)</f>
        <v>0</v>
      </c>
      <c r="F34" s="236">
        <f>+IF('Costes de Inversión'!G16="","-",'Costes de Inversión'!G16)</f>
        <v>0</v>
      </c>
      <c r="G34" s="236">
        <f>+IF('Costes de Inversión'!H16="","-",'Costes de Inversión'!H16)</f>
        <v>0</v>
      </c>
      <c r="H34" s="236">
        <f>+IF('Costes de Inversión'!I16="","-",'Costes de Inversión'!I16)</f>
        <v>0</v>
      </c>
      <c r="I34" s="236">
        <f>+IF('Costes de Inversión'!J16="","-",'Costes de Inversión'!J16)</f>
        <v>0</v>
      </c>
      <c r="J34" s="236">
        <f>+IF('Costes de Inversión'!K16="","-",'Costes de Inversión'!K16)</f>
        <v>0</v>
      </c>
      <c r="K34" s="236">
        <f>+IF('Costes de Inversión'!L16="","-",'Costes de Inversión'!L16)</f>
        <v>0</v>
      </c>
      <c r="L34" s="236">
        <f>+IF('Costes de Inversión'!M16="","-",'Costes de Inversión'!M16)</f>
        <v>0</v>
      </c>
      <c r="M34" s="236">
        <f>+IF('Costes de Inversión'!N16="","-",'Costes de Inversión'!N16)</f>
        <v>0</v>
      </c>
      <c r="N34" s="236">
        <f>+IF('Costes de Inversión'!O16="","-",'Costes de Inversión'!O16)</f>
        <v>0</v>
      </c>
      <c r="O34" s="236">
        <f>+IF('Costes de Inversión'!P16="","-",'Costes de Inversión'!P16)</f>
        <v>0</v>
      </c>
      <c r="P34" s="236">
        <f>+IF('Costes de Inversión'!Q16="","-",'Costes de Inversión'!Q16)</f>
        <v>0</v>
      </c>
      <c r="Q34" s="236">
        <f>+IF('Costes de Inversión'!R16="","-",'Costes de Inversión'!R16)</f>
        <v>0</v>
      </c>
      <c r="R34" s="236">
        <f>+IF('Costes de Inversión'!S16="","-",'Costes de Inversión'!S16)</f>
        <v>0</v>
      </c>
      <c r="S34" s="236">
        <f>+IF('Costes de Inversión'!T16="","-",'Costes de Inversión'!T16)</f>
        <v>0</v>
      </c>
      <c r="T34" s="236">
        <f>+IF('Costes de Inversión'!U16="","-",'Costes de Inversión'!U16)</f>
        <v>0</v>
      </c>
      <c r="U34" s="236">
        <f>+IF('Costes de Inversión'!V16="","-",'Costes de Inversión'!V16)</f>
        <v>0</v>
      </c>
      <c r="V34" s="236">
        <f>+IF('Costes de Inversión'!W16="","-",'Costes de Inversión'!W16)</f>
        <v>0</v>
      </c>
      <c r="W34" s="236">
        <f>+IF('Costes de Inversión'!X16="","-",'Costes de Inversión'!X16)</f>
        <v>0</v>
      </c>
      <c r="X34" s="236">
        <f>+IF('Costes de Inversión'!Y16="","-",'Costes de Inversión'!Y16)</f>
        <v>0</v>
      </c>
      <c r="Y34" s="236">
        <f>+IF('Costes de Inversión'!Z16="","-",'Costes de Inversión'!Z16)</f>
        <v>0</v>
      </c>
      <c r="Z34" s="236">
        <f>+IF('Costes de Inversión'!AA16="","-",'Costes de Inversión'!AA16)</f>
        <v>0</v>
      </c>
      <c r="AA34" s="236">
        <f>+IF('Costes de Inversión'!AB16="","-",'Costes de Inversión'!AB16)</f>
        <v>0</v>
      </c>
      <c r="AB34" s="236">
        <f>+IF('Costes de Inversión'!AC16="","-",'Costes de Inversión'!AC16)</f>
        <v>0</v>
      </c>
      <c r="AC34" s="236">
        <f>+IF('Costes de Inversión'!AD16="","-",'Costes de Inversión'!AD16)</f>
        <v>0</v>
      </c>
      <c r="AD34" s="236">
        <f>+IF('Costes de Inversión'!AE16="","-",'Costes de Inversión'!AE16)</f>
        <v>0</v>
      </c>
      <c r="AE34" s="236">
        <f>+IF('Costes de Inversión'!AF16="","-",'Costes de Inversión'!AF16)</f>
        <v>0</v>
      </c>
      <c r="AF34" s="236">
        <f>+IF('Costes de Inversión'!AG16="","-",'Costes de Inversión'!AG16)</f>
        <v>0</v>
      </c>
      <c r="AG34" s="236">
        <f>+IF('Costes de Inversión'!AH16="","-",'Costes de Inversión'!AH16)</f>
        <v>0</v>
      </c>
      <c r="AH34" s="237">
        <f>+IF('Costes de Inversión'!AI16="","-",'Costes de Inversión'!AI16)</f>
        <v>0</v>
      </c>
    </row>
    <row r="35" spans="3:34" ht="15.75" thickBot="1">
      <c r="C35" s="11" t="s">
        <v>5</v>
      </c>
      <c r="D35" s="230">
        <f>+IF('Costes de Inversión'!E17="","-",'Costes de Inversión'!E17)</f>
        <v>800</v>
      </c>
      <c r="E35" s="238">
        <f>+IF('Costes de Inversión'!F17="","-",'Costes de Inversión'!F17)</f>
        <v>0</v>
      </c>
      <c r="F35" s="238">
        <f>+IF('Costes de Inversión'!G17="","-",'Costes de Inversión'!G17)</f>
        <v>0</v>
      </c>
      <c r="G35" s="238">
        <f>+IF('Costes de Inversión'!H17="","-",'Costes de Inversión'!H17)</f>
        <v>0</v>
      </c>
      <c r="H35" s="238">
        <f>+IF('Costes de Inversión'!I17="","-",'Costes de Inversión'!I17)</f>
        <v>0</v>
      </c>
      <c r="I35" s="238">
        <f>+IF('Costes de Inversión'!J17="","-",'Costes de Inversión'!J17)</f>
        <v>0</v>
      </c>
      <c r="J35" s="238">
        <f>+IF('Costes de Inversión'!K17="","-",'Costes de Inversión'!K17)</f>
        <v>0</v>
      </c>
      <c r="K35" s="238">
        <f>+IF('Costes de Inversión'!L17="","-",'Costes de Inversión'!L17)</f>
        <v>0</v>
      </c>
      <c r="L35" s="238">
        <f>+IF('Costes de Inversión'!M17="","-",'Costes de Inversión'!M17)</f>
        <v>0</v>
      </c>
      <c r="M35" s="238">
        <f>+IF('Costes de Inversión'!N17="","-",'Costes de Inversión'!N17)</f>
        <v>0</v>
      </c>
      <c r="N35" s="238">
        <f>+IF('Costes de Inversión'!O17="","-",'Costes de Inversión'!O17)</f>
        <v>0</v>
      </c>
      <c r="O35" s="238">
        <f>+IF('Costes de Inversión'!P17="","-",'Costes de Inversión'!P17)</f>
        <v>0</v>
      </c>
      <c r="P35" s="238">
        <f>+IF('Costes de Inversión'!Q17="","-",'Costes de Inversión'!Q17)</f>
        <v>0</v>
      </c>
      <c r="Q35" s="238">
        <f>+IF('Costes de Inversión'!R17="","-",'Costes de Inversión'!R17)</f>
        <v>0</v>
      </c>
      <c r="R35" s="238">
        <f>+IF('Costes de Inversión'!S17="","-",'Costes de Inversión'!S17)</f>
        <v>0</v>
      </c>
      <c r="S35" s="238">
        <f>+IF('Costes de Inversión'!T17="","-",'Costes de Inversión'!T17)</f>
        <v>0</v>
      </c>
      <c r="T35" s="238">
        <f>+IF('Costes de Inversión'!U17="","-",'Costes de Inversión'!U17)</f>
        <v>0</v>
      </c>
      <c r="U35" s="238">
        <f>+IF('Costes de Inversión'!V17="","-",'Costes de Inversión'!V17)</f>
        <v>0</v>
      </c>
      <c r="V35" s="238">
        <f>+IF('Costes de Inversión'!W17="","-",'Costes de Inversión'!W17)</f>
        <v>0</v>
      </c>
      <c r="W35" s="238">
        <f>+IF('Costes de Inversión'!X17="","-",'Costes de Inversión'!X17)</f>
        <v>0</v>
      </c>
      <c r="X35" s="238">
        <f>+IF('Costes de Inversión'!Y17="","-",'Costes de Inversión'!Y17)</f>
        <v>0</v>
      </c>
      <c r="Y35" s="238">
        <f>+IF('Costes de Inversión'!Z17="","-",'Costes de Inversión'!Z17)</f>
        <v>0</v>
      </c>
      <c r="Z35" s="238">
        <f>+IF('Costes de Inversión'!AA17="","-",'Costes de Inversión'!AA17)</f>
        <v>0</v>
      </c>
      <c r="AA35" s="238">
        <f>+IF('Costes de Inversión'!AB17="","-",'Costes de Inversión'!AB17)</f>
        <v>0</v>
      </c>
      <c r="AB35" s="238">
        <f>+IF('Costes de Inversión'!AC17="","-",'Costes de Inversión'!AC17)</f>
        <v>0</v>
      </c>
      <c r="AC35" s="238">
        <f>+IF('Costes de Inversión'!AD17="","-",'Costes de Inversión'!AD17)</f>
        <v>0</v>
      </c>
      <c r="AD35" s="238">
        <f>+IF('Costes de Inversión'!AE17="","-",'Costes de Inversión'!AE17)</f>
        <v>0</v>
      </c>
      <c r="AE35" s="238">
        <f>+IF('Costes de Inversión'!AF17="","-",'Costes de Inversión'!AF17)</f>
        <v>0</v>
      </c>
      <c r="AF35" s="238">
        <f>+IF('Costes de Inversión'!AG17="","-",'Costes de Inversión'!AG17)</f>
        <v>0</v>
      </c>
      <c r="AG35" s="238">
        <f>+IF('Costes de Inversión'!AH17="","-",'Costes de Inversión'!AH17)</f>
        <v>0</v>
      </c>
      <c r="AH35" s="239">
        <f>+IF('Costes de Inversión'!AI17="","-",'Costes de Inversión'!AI17)</f>
        <v>0</v>
      </c>
    </row>
    <row r="36" spans="3:34" ht="15.75" thickBot="1">
      <c r="C36" s="11" t="s">
        <v>6</v>
      </c>
      <c r="D36" s="230">
        <f>+IF('Costes de Inversión'!E18="","-",'Costes de Inversión'!E18)</f>
        <v>300</v>
      </c>
      <c r="E36" s="238">
        <f>+IF('Costes de Inversión'!F18="","-",'Costes de Inversión'!F18)</f>
        <v>0</v>
      </c>
      <c r="F36" s="238">
        <f>+IF('Costes de Inversión'!G18="","-",'Costes de Inversión'!G18)</f>
        <v>0</v>
      </c>
      <c r="G36" s="238">
        <f>+IF('Costes de Inversión'!H18="","-",'Costes de Inversión'!H18)</f>
        <v>0</v>
      </c>
      <c r="H36" s="238">
        <f>+IF('Costes de Inversión'!I18="","-",'Costes de Inversión'!I18)</f>
        <v>0</v>
      </c>
      <c r="I36" s="238">
        <f>+IF('Costes de Inversión'!J18="","-",'Costes de Inversión'!J18)</f>
        <v>0</v>
      </c>
      <c r="J36" s="238">
        <f>+IF('Costes de Inversión'!K18="","-",'Costes de Inversión'!K18)</f>
        <v>0</v>
      </c>
      <c r="K36" s="238">
        <f>+IF('Costes de Inversión'!L18="","-",'Costes de Inversión'!L18)</f>
        <v>0</v>
      </c>
      <c r="L36" s="238">
        <f>+IF('Costes de Inversión'!M18="","-",'Costes de Inversión'!M18)</f>
        <v>0</v>
      </c>
      <c r="M36" s="238">
        <f>+IF('Costes de Inversión'!N18="","-",'Costes de Inversión'!N18)</f>
        <v>0</v>
      </c>
      <c r="N36" s="238">
        <f>+IF('Costes de Inversión'!O18="","-",'Costes de Inversión'!O18)</f>
        <v>0</v>
      </c>
      <c r="O36" s="238">
        <f>+IF('Costes de Inversión'!P18="","-",'Costes de Inversión'!P18)</f>
        <v>0</v>
      </c>
      <c r="P36" s="238">
        <f>+IF('Costes de Inversión'!Q18="","-",'Costes de Inversión'!Q18)</f>
        <v>0</v>
      </c>
      <c r="Q36" s="238">
        <f>+IF('Costes de Inversión'!R18="","-",'Costes de Inversión'!R18)</f>
        <v>0</v>
      </c>
      <c r="R36" s="238">
        <f>+IF('Costes de Inversión'!S18="","-",'Costes de Inversión'!S18)</f>
        <v>0</v>
      </c>
      <c r="S36" s="238">
        <f>+IF('Costes de Inversión'!T18="","-",'Costes de Inversión'!T18)</f>
        <v>0</v>
      </c>
      <c r="T36" s="238">
        <f>+IF('Costes de Inversión'!U18="","-",'Costes de Inversión'!U18)</f>
        <v>0</v>
      </c>
      <c r="U36" s="238">
        <f>+IF('Costes de Inversión'!V18="","-",'Costes de Inversión'!V18)</f>
        <v>0</v>
      </c>
      <c r="V36" s="238">
        <f>+IF('Costes de Inversión'!W18="","-",'Costes de Inversión'!W18)</f>
        <v>0</v>
      </c>
      <c r="W36" s="238">
        <f>+IF('Costes de Inversión'!X18="","-",'Costes de Inversión'!X18)</f>
        <v>0</v>
      </c>
      <c r="X36" s="238">
        <f>+IF('Costes de Inversión'!Y18="","-",'Costes de Inversión'!Y18)</f>
        <v>0</v>
      </c>
      <c r="Y36" s="238">
        <f>+IF('Costes de Inversión'!Z18="","-",'Costes de Inversión'!Z18)</f>
        <v>0</v>
      </c>
      <c r="Z36" s="238">
        <f>+IF('Costes de Inversión'!AA18="","-",'Costes de Inversión'!AA18)</f>
        <v>0</v>
      </c>
      <c r="AA36" s="238">
        <f>+IF('Costes de Inversión'!AB18="","-",'Costes de Inversión'!AB18)</f>
        <v>0</v>
      </c>
      <c r="AB36" s="238">
        <f>+IF('Costes de Inversión'!AC18="","-",'Costes de Inversión'!AC18)</f>
        <v>0</v>
      </c>
      <c r="AC36" s="238">
        <f>+IF('Costes de Inversión'!AD18="","-",'Costes de Inversión'!AD18)</f>
        <v>0</v>
      </c>
      <c r="AD36" s="238">
        <f>+IF('Costes de Inversión'!AE18="","-",'Costes de Inversión'!AE18)</f>
        <v>0</v>
      </c>
      <c r="AE36" s="238">
        <f>+IF('Costes de Inversión'!AF18="","-",'Costes de Inversión'!AF18)</f>
        <v>0</v>
      </c>
      <c r="AF36" s="238">
        <f>+IF('Costes de Inversión'!AG18="","-",'Costes de Inversión'!AG18)</f>
        <v>0</v>
      </c>
      <c r="AG36" s="238">
        <f>+IF('Costes de Inversión'!AH18="","-",'Costes de Inversión'!AH18)</f>
        <v>0</v>
      </c>
      <c r="AH36" s="239">
        <f>+IF('Costes de Inversión'!AI18="","-",'Costes de Inversión'!AI18)</f>
        <v>0</v>
      </c>
    </row>
    <row r="37" spans="3:34" ht="15.75" thickBot="1">
      <c r="C37" s="11" t="s">
        <v>7</v>
      </c>
      <c r="D37" s="230">
        <f>+IF('Costes de Inversión'!E19="","-",'Costes de Inversión'!E19)</f>
        <v>900</v>
      </c>
      <c r="E37" s="238">
        <f>+IF('Costes de Inversión'!F19="","-",'Costes de Inversión'!F19)</f>
        <v>0</v>
      </c>
      <c r="F37" s="238">
        <f>+IF('Costes de Inversión'!G19="","-",'Costes de Inversión'!G19)</f>
        <v>0</v>
      </c>
      <c r="G37" s="238">
        <f>+IF('Costes de Inversión'!H19="","-",'Costes de Inversión'!H19)</f>
        <v>0</v>
      </c>
      <c r="H37" s="238">
        <f>+IF('Costes de Inversión'!I19="","-",'Costes de Inversión'!I19)</f>
        <v>0</v>
      </c>
      <c r="I37" s="238">
        <f>+IF('Costes de Inversión'!J19="","-",'Costes de Inversión'!J19)</f>
        <v>0</v>
      </c>
      <c r="J37" s="238">
        <f>+IF('Costes de Inversión'!K19="","-",'Costes de Inversión'!K19)</f>
        <v>0</v>
      </c>
      <c r="K37" s="238">
        <f>+IF('Costes de Inversión'!L19="","-",'Costes de Inversión'!L19)</f>
        <v>0</v>
      </c>
      <c r="L37" s="238">
        <f>+IF('Costes de Inversión'!M19="","-",'Costes de Inversión'!M19)</f>
        <v>0</v>
      </c>
      <c r="M37" s="238">
        <f>+IF('Costes de Inversión'!N19="","-",'Costes de Inversión'!N19)</f>
        <v>0</v>
      </c>
      <c r="N37" s="238">
        <f>+IF('Costes de Inversión'!O19="","-",'Costes de Inversión'!O19)</f>
        <v>0</v>
      </c>
      <c r="O37" s="238">
        <f>+IF('Costes de Inversión'!P19="","-",'Costes de Inversión'!P19)</f>
        <v>0</v>
      </c>
      <c r="P37" s="238">
        <f>+IF('Costes de Inversión'!Q19="","-",'Costes de Inversión'!Q19)</f>
        <v>0</v>
      </c>
      <c r="Q37" s="238">
        <f>+IF('Costes de Inversión'!R19="","-",'Costes de Inversión'!R19)</f>
        <v>0</v>
      </c>
      <c r="R37" s="238">
        <f>+IF('Costes de Inversión'!S19="","-",'Costes de Inversión'!S19)</f>
        <v>0</v>
      </c>
      <c r="S37" s="238">
        <f>+IF('Costes de Inversión'!T19="","-",'Costes de Inversión'!T19)</f>
        <v>0</v>
      </c>
      <c r="T37" s="238">
        <f>+IF('Costes de Inversión'!U19="","-",'Costes de Inversión'!U19)</f>
        <v>0</v>
      </c>
      <c r="U37" s="238">
        <f>+IF('Costes de Inversión'!V19="","-",'Costes de Inversión'!V19)</f>
        <v>0</v>
      </c>
      <c r="V37" s="238">
        <f>+IF('Costes de Inversión'!W19="","-",'Costes de Inversión'!W19)</f>
        <v>0</v>
      </c>
      <c r="W37" s="238">
        <f>+IF('Costes de Inversión'!X19="","-",'Costes de Inversión'!X19)</f>
        <v>0</v>
      </c>
      <c r="X37" s="238">
        <f>+IF('Costes de Inversión'!Y19="","-",'Costes de Inversión'!Y19)</f>
        <v>0</v>
      </c>
      <c r="Y37" s="238">
        <f>+IF('Costes de Inversión'!Z19="","-",'Costes de Inversión'!Z19)</f>
        <v>0</v>
      </c>
      <c r="Z37" s="238">
        <f>+IF('Costes de Inversión'!AA19="","-",'Costes de Inversión'!AA19)</f>
        <v>0</v>
      </c>
      <c r="AA37" s="238">
        <f>+IF('Costes de Inversión'!AB19="","-",'Costes de Inversión'!AB19)</f>
        <v>0</v>
      </c>
      <c r="AB37" s="238">
        <f>+IF('Costes de Inversión'!AC19="","-",'Costes de Inversión'!AC19)</f>
        <v>0</v>
      </c>
      <c r="AC37" s="238">
        <f>+IF('Costes de Inversión'!AD19="","-",'Costes de Inversión'!AD19)</f>
        <v>0</v>
      </c>
      <c r="AD37" s="238">
        <f>+IF('Costes de Inversión'!AE19="","-",'Costes de Inversión'!AE19)</f>
        <v>0</v>
      </c>
      <c r="AE37" s="238">
        <f>+IF('Costes de Inversión'!AF19="","-",'Costes de Inversión'!AF19)</f>
        <v>0</v>
      </c>
      <c r="AF37" s="238">
        <f>+IF('Costes de Inversión'!AG19="","-",'Costes de Inversión'!AG19)</f>
        <v>0</v>
      </c>
      <c r="AG37" s="238">
        <f>+IF('Costes de Inversión'!AH19="","-",'Costes de Inversión'!AH19)</f>
        <v>0</v>
      </c>
      <c r="AH37" s="239">
        <f>+IF('Costes de Inversión'!AI19="","-",'Costes de Inversión'!AI19)</f>
        <v>0</v>
      </c>
    </row>
    <row r="40" spans="3:34" ht="15.75">
      <c r="C40" s="67" t="s">
        <v>36</v>
      </c>
    </row>
    <row r="41" spans="3:34" ht="15.75" thickBot="1">
      <c r="C41" s="1"/>
    </row>
    <row r="42" spans="3:34" ht="15.75" thickBot="1">
      <c r="C42" s="3"/>
      <c r="D42" s="82">
        <v>0</v>
      </c>
      <c r="E42" s="83">
        <v>1</v>
      </c>
      <c r="F42" s="83">
        <v>2</v>
      </c>
      <c r="G42" s="83">
        <v>3</v>
      </c>
      <c r="H42" s="83">
        <v>4</v>
      </c>
      <c r="I42" s="83">
        <v>5</v>
      </c>
      <c r="J42" s="83">
        <v>6</v>
      </c>
      <c r="K42" s="83">
        <v>7</v>
      </c>
      <c r="L42" s="83">
        <v>8</v>
      </c>
      <c r="M42" s="83">
        <v>9</v>
      </c>
      <c r="N42" s="83">
        <v>10</v>
      </c>
      <c r="O42" s="83">
        <v>11</v>
      </c>
      <c r="P42" s="83">
        <v>12</v>
      </c>
      <c r="Q42" s="83">
        <v>13</v>
      </c>
      <c r="R42" s="83">
        <v>14</v>
      </c>
      <c r="S42" s="84">
        <v>15</v>
      </c>
      <c r="T42" s="83">
        <v>16</v>
      </c>
      <c r="U42" s="85">
        <v>17</v>
      </c>
      <c r="V42" s="86">
        <v>18</v>
      </c>
      <c r="W42" s="86">
        <v>19</v>
      </c>
      <c r="X42" s="87">
        <v>20</v>
      </c>
      <c r="Y42" s="83">
        <v>21</v>
      </c>
      <c r="Z42" s="85">
        <v>22</v>
      </c>
      <c r="AA42" s="86">
        <v>23</v>
      </c>
      <c r="AB42" s="86">
        <v>24</v>
      </c>
      <c r="AC42" s="87">
        <v>25</v>
      </c>
      <c r="AD42" s="83">
        <v>26</v>
      </c>
      <c r="AE42" s="85">
        <v>27</v>
      </c>
      <c r="AF42" s="86">
        <v>28</v>
      </c>
      <c r="AG42" s="86">
        <v>29</v>
      </c>
      <c r="AH42" s="88">
        <v>30</v>
      </c>
    </row>
    <row r="43" spans="3:34" ht="15.75" thickBot="1">
      <c r="C43" s="4" t="s">
        <v>0</v>
      </c>
      <c r="D43" s="225">
        <f>+IF('Costes de Inversión'!E25="","-",'Costes de Inversión'!E25)</f>
        <v>0</v>
      </c>
      <c r="E43" s="231">
        <f>+IF('Costes de Inversión'!F25="","-",'Costes de Inversión'!F25)</f>
        <v>0</v>
      </c>
      <c r="F43" s="231">
        <f>+IF('Costes de Inversión'!G25="","-",'Costes de Inversión'!G25)</f>
        <v>0</v>
      </c>
      <c r="G43" s="231">
        <f>+IF('Costes de Inversión'!H25="","-",'Costes de Inversión'!H25)</f>
        <v>0</v>
      </c>
      <c r="H43" s="231">
        <f>+IF('Costes de Inversión'!I25="","-",'Costes de Inversión'!I25)</f>
        <v>0</v>
      </c>
      <c r="I43" s="231">
        <f>+IF('Costes de Inversión'!J25="","-",'Costes de Inversión'!J25)</f>
        <v>0</v>
      </c>
      <c r="J43" s="231">
        <f>+IF('Costes de Inversión'!K25="","-",'Costes de Inversión'!K25)</f>
        <v>0</v>
      </c>
      <c r="K43" s="231">
        <f>+IF('Costes de Inversión'!L25="","-",'Costes de Inversión'!L25)</f>
        <v>0</v>
      </c>
      <c r="L43" s="231">
        <f>+IF('Costes de Inversión'!M25="","-",'Costes de Inversión'!M25)</f>
        <v>0</v>
      </c>
      <c r="M43" s="231">
        <f>+IF('Costes de Inversión'!N25="","-",'Costes de Inversión'!N25)</f>
        <v>0</v>
      </c>
      <c r="N43" s="231">
        <f>+IF('Costes de Inversión'!O25="","-",'Costes de Inversión'!O25)</f>
        <v>0</v>
      </c>
      <c r="O43" s="231">
        <f>+IF('Costes de Inversión'!P25="","-",'Costes de Inversión'!P25)</f>
        <v>0</v>
      </c>
      <c r="P43" s="231">
        <f>+IF('Costes de Inversión'!Q25="","-",'Costes de Inversión'!Q25)</f>
        <v>0</v>
      </c>
      <c r="Q43" s="231">
        <f>+IF('Costes de Inversión'!R25="","-",'Costes de Inversión'!R25)</f>
        <v>0</v>
      </c>
      <c r="R43" s="231">
        <f>+IF('Costes de Inversión'!S25="","-",'Costes de Inversión'!S25)</f>
        <v>0</v>
      </c>
      <c r="S43" s="231">
        <f>+IF('Costes de Inversión'!T25="","-",'Costes de Inversión'!T25)</f>
        <v>0</v>
      </c>
      <c r="T43" s="231">
        <f>+IF('Costes de Inversión'!U25="","-",'Costes de Inversión'!U25)</f>
        <v>0</v>
      </c>
      <c r="U43" s="231">
        <f>+IF('Costes de Inversión'!V25="","-",'Costes de Inversión'!V25)</f>
        <v>0</v>
      </c>
      <c r="V43" s="231">
        <f>+IF('Costes de Inversión'!W25="","-",'Costes de Inversión'!W25)</f>
        <v>0</v>
      </c>
      <c r="W43" s="231">
        <f>+IF('Costes de Inversión'!X25="","-",'Costes de Inversión'!X25)</f>
        <v>0</v>
      </c>
      <c r="X43" s="231">
        <f>+IF('Costes de Inversión'!Y25="","-",'Costes de Inversión'!Y25)</f>
        <v>0</v>
      </c>
      <c r="Y43" s="231">
        <f>+IF('Costes de Inversión'!Z25="","-",'Costes de Inversión'!Z25)</f>
        <v>0</v>
      </c>
      <c r="Z43" s="231">
        <f>+IF('Costes de Inversión'!AA25="","-",'Costes de Inversión'!AA25)</f>
        <v>0</v>
      </c>
      <c r="AA43" s="231">
        <f>+IF('Costes de Inversión'!AB25="","-",'Costes de Inversión'!AB25)</f>
        <v>0</v>
      </c>
      <c r="AB43" s="231">
        <f>+IF('Costes de Inversión'!AC25="","-",'Costes de Inversión'!AC25)</f>
        <v>0</v>
      </c>
      <c r="AC43" s="231">
        <f>+IF('Costes de Inversión'!AD25="","-",'Costes de Inversión'!AD25)</f>
        <v>0</v>
      </c>
      <c r="AD43" s="231">
        <f>+IF('Costes de Inversión'!AE25="","-",'Costes de Inversión'!AE25)</f>
        <v>0</v>
      </c>
      <c r="AE43" s="231">
        <f>+IF('Costes de Inversión'!AF25="","-",'Costes de Inversión'!AF25)</f>
        <v>0</v>
      </c>
      <c r="AF43" s="231">
        <f>+IF('Costes de Inversión'!AG25="","-",'Costes de Inversión'!AG25)</f>
        <v>0</v>
      </c>
      <c r="AG43" s="231">
        <f>+IF('Costes de Inversión'!AH25="","-",'Costes de Inversión'!AH25)</f>
        <v>0</v>
      </c>
      <c r="AH43" s="232">
        <f>+IF('Costes de Inversión'!AI25="","-",'Costes de Inversión'!AI25)</f>
        <v>0</v>
      </c>
    </row>
    <row r="44" spans="3:34" ht="15.75" thickBot="1">
      <c r="C44" s="89" t="s">
        <v>5</v>
      </c>
      <c r="D44" s="233">
        <f>+IF('Costes de Inversión'!E26="","-",'Costes de Inversión'!E26)</f>
        <v>0</v>
      </c>
      <c r="E44" s="233">
        <f>+IF('Costes de Inversión'!F26="","-",'Costes de Inversión'!F26)</f>
        <v>0</v>
      </c>
      <c r="F44" s="233">
        <f>+IF('Costes de Inversión'!G26="","-",'Costes de Inversión'!G26)</f>
        <v>0</v>
      </c>
      <c r="G44" s="233">
        <f>+IF('Costes de Inversión'!H26="","-",'Costes de Inversión'!H26)</f>
        <v>0</v>
      </c>
      <c r="H44" s="233">
        <f>+IF('Costes de Inversión'!I26="","-",'Costes de Inversión'!I26)</f>
        <v>0</v>
      </c>
      <c r="I44" s="233">
        <f>+IF('Costes de Inversión'!J26="","-",'Costes de Inversión'!J26)</f>
        <v>0</v>
      </c>
      <c r="J44" s="233">
        <f>+IF('Costes de Inversión'!K26="","-",'Costes de Inversión'!K26)</f>
        <v>0</v>
      </c>
      <c r="K44" s="233">
        <f>+IF('Costes de Inversión'!L26="","-",'Costes de Inversión'!L26)</f>
        <v>0</v>
      </c>
      <c r="L44" s="233">
        <f>+IF('Costes de Inversión'!M26="","-",'Costes de Inversión'!M26)</f>
        <v>0</v>
      </c>
      <c r="M44" s="233">
        <f>+IF('Costes de Inversión'!N26="","-",'Costes de Inversión'!N26)</f>
        <v>0</v>
      </c>
      <c r="N44" s="233">
        <f>+IF('Costes de Inversión'!O26="","-",'Costes de Inversión'!O26)</f>
        <v>0</v>
      </c>
      <c r="O44" s="233">
        <f>+IF('Costes de Inversión'!P26="","-",'Costes de Inversión'!P26)</f>
        <v>0</v>
      </c>
      <c r="P44" s="233">
        <f>+IF('Costes de Inversión'!Q26="","-",'Costes de Inversión'!Q26)</f>
        <v>0</v>
      </c>
      <c r="Q44" s="233">
        <f>+IF('Costes de Inversión'!R26="","-",'Costes de Inversión'!R26)</f>
        <v>0</v>
      </c>
      <c r="R44" s="233">
        <f>+IF('Costes de Inversión'!S26="","-",'Costes de Inversión'!S26)</f>
        <v>0</v>
      </c>
      <c r="S44" s="233">
        <f>+IF('Costes de Inversión'!T26="","-",'Costes de Inversión'!T26)</f>
        <v>0</v>
      </c>
      <c r="T44" s="233">
        <f>+IF('Costes de Inversión'!U26="","-",'Costes de Inversión'!U26)</f>
        <v>0</v>
      </c>
      <c r="U44" s="233">
        <f>+IF('Costes de Inversión'!V26="","-",'Costes de Inversión'!V26)</f>
        <v>0</v>
      </c>
      <c r="V44" s="233">
        <f>+IF('Costes de Inversión'!W26="","-",'Costes de Inversión'!W26)</f>
        <v>0</v>
      </c>
      <c r="W44" s="233">
        <f>+IF('Costes de Inversión'!X26="","-",'Costes de Inversión'!X26)</f>
        <v>0</v>
      </c>
      <c r="X44" s="233">
        <f>+IF('Costes de Inversión'!Y26="","-",'Costes de Inversión'!Y26)</f>
        <v>0</v>
      </c>
      <c r="Y44" s="233">
        <f>+IF('Costes de Inversión'!Z26="","-",'Costes de Inversión'!Z26)</f>
        <v>0</v>
      </c>
      <c r="Z44" s="233">
        <f>+IF('Costes de Inversión'!AA26="","-",'Costes de Inversión'!AA26)</f>
        <v>0</v>
      </c>
      <c r="AA44" s="233">
        <f>+IF('Costes de Inversión'!AB26="","-",'Costes de Inversión'!AB26)</f>
        <v>0</v>
      </c>
      <c r="AB44" s="233">
        <f>+IF('Costes de Inversión'!AC26="","-",'Costes de Inversión'!AC26)</f>
        <v>0</v>
      </c>
      <c r="AC44" s="233">
        <f>+IF('Costes de Inversión'!AD26="","-",'Costes de Inversión'!AD26)</f>
        <v>0</v>
      </c>
      <c r="AD44" s="233">
        <f>+IF('Costes de Inversión'!AE26="","-",'Costes de Inversión'!AE26)</f>
        <v>0</v>
      </c>
      <c r="AE44" s="233">
        <f>+IF('Costes de Inversión'!AF26="","-",'Costes de Inversión'!AF26)</f>
        <v>0</v>
      </c>
      <c r="AF44" s="233">
        <f>+IF('Costes de Inversión'!AG26="","-",'Costes de Inversión'!AG26)</f>
        <v>0</v>
      </c>
      <c r="AG44" s="233">
        <f>+IF('Costes de Inversión'!AH26="","-",'Costes de Inversión'!AH26)</f>
        <v>0</v>
      </c>
      <c r="AH44" s="234">
        <f>+IF('Costes de Inversión'!AI26="","-",'Costes de Inversión'!AI26)</f>
        <v>0</v>
      </c>
    </row>
    <row r="45" spans="3:34" ht="15.75" thickBot="1">
      <c r="C45" s="89" t="s">
        <v>6</v>
      </c>
      <c r="D45" s="227">
        <f>+IF('Costes de Inversión'!E27="","-",'Costes de Inversión'!E27)</f>
        <v>0</v>
      </c>
      <c r="E45" s="235">
        <f>+IF('Costes de Inversión'!F27="","-",'Costes de Inversión'!F27)</f>
        <v>0</v>
      </c>
      <c r="F45" s="233">
        <f>+IF('Costes de Inversión'!G27="","-",'Costes de Inversión'!G27)</f>
        <v>0</v>
      </c>
      <c r="G45" s="233">
        <f>+IF('Costes de Inversión'!H27="","-",'Costes de Inversión'!H27)</f>
        <v>0</v>
      </c>
      <c r="H45" s="233">
        <f>+IF('Costes de Inversión'!I27="","-",'Costes de Inversión'!I27)</f>
        <v>0</v>
      </c>
      <c r="I45" s="233">
        <f>+IF('Costes de Inversión'!J27="","-",'Costes de Inversión'!J27)</f>
        <v>0</v>
      </c>
      <c r="J45" s="233">
        <f>+IF('Costes de Inversión'!K27="","-",'Costes de Inversión'!K27)</f>
        <v>0</v>
      </c>
      <c r="K45" s="233">
        <f>+IF('Costes de Inversión'!L27="","-",'Costes de Inversión'!L27)</f>
        <v>0</v>
      </c>
      <c r="L45" s="233">
        <f>+IF('Costes de Inversión'!M27="","-",'Costes de Inversión'!M27)</f>
        <v>0</v>
      </c>
      <c r="M45" s="233">
        <f>+IF('Costes de Inversión'!N27="","-",'Costes de Inversión'!N27)</f>
        <v>0</v>
      </c>
      <c r="N45" s="233">
        <f>+IF('Costes de Inversión'!O27="","-",'Costes de Inversión'!O27)</f>
        <v>0</v>
      </c>
      <c r="O45" s="233">
        <f>+IF('Costes de Inversión'!P27="","-",'Costes de Inversión'!P27)</f>
        <v>0</v>
      </c>
      <c r="P45" s="233">
        <f>+IF('Costes de Inversión'!Q27="","-",'Costes de Inversión'!Q27)</f>
        <v>0</v>
      </c>
      <c r="Q45" s="233">
        <f>+IF('Costes de Inversión'!R27="","-",'Costes de Inversión'!R27)</f>
        <v>0</v>
      </c>
      <c r="R45" s="233">
        <f>+IF('Costes de Inversión'!S27="","-",'Costes de Inversión'!S27)</f>
        <v>0</v>
      </c>
      <c r="S45" s="233">
        <f>+IF('Costes de Inversión'!T27="","-",'Costes de Inversión'!T27)</f>
        <v>0</v>
      </c>
      <c r="T45" s="233">
        <f>+IF('Costes de Inversión'!U27="","-",'Costes de Inversión'!U27)</f>
        <v>0</v>
      </c>
      <c r="U45" s="233">
        <f>+IF('Costes de Inversión'!V27="","-",'Costes de Inversión'!V27)</f>
        <v>0</v>
      </c>
      <c r="V45" s="233">
        <f>+IF('Costes de Inversión'!W27="","-",'Costes de Inversión'!W27)</f>
        <v>0</v>
      </c>
      <c r="W45" s="233">
        <f>+IF('Costes de Inversión'!X27="","-",'Costes de Inversión'!X27)</f>
        <v>0</v>
      </c>
      <c r="X45" s="233">
        <f>+IF('Costes de Inversión'!Y27="","-",'Costes de Inversión'!Y27)</f>
        <v>0</v>
      </c>
      <c r="Y45" s="233">
        <f>+IF('Costes de Inversión'!Z27="","-",'Costes de Inversión'!Z27)</f>
        <v>0</v>
      </c>
      <c r="Z45" s="233">
        <f>+IF('Costes de Inversión'!AA27="","-",'Costes de Inversión'!AA27)</f>
        <v>0</v>
      </c>
      <c r="AA45" s="233">
        <f>+IF('Costes de Inversión'!AB27="","-",'Costes de Inversión'!AB27)</f>
        <v>0</v>
      </c>
      <c r="AB45" s="233">
        <f>+IF('Costes de Inversión'!AC27="","-",'Costes de Inversión'!AC27)</f>
        <v>0</v>
      </c>
      <c r="AC45" s="233">
        <f>+IF('Costes de Inversión'!AD27="","-",'Costes de Inversión'!AD27)</f>
        <v>0</v>
      </c>
      <c r="AD45" s="233">
        <f>+IF('Costes de Inversión'!AE27="","-",'Costes de Inversión'!AE27)</f>
        <v>0</v>
      </c>
      <c r="AE45" s="233">
        <f>+IF('Costes de Inversión'!AF27="","-",'Costes de Inversión'!AF27)</f>
        <v>0</v>
      </c>
      <c r="AF45" s="233">
        <f>+IF('Costes de Inversión'!AG27="","-",'Costes de Inversión'!AG27)</f>
        <v>0</v>
      </c>
      <c r="AG45" s="233">
        <f>+IF('Costes de Inversión'!AH27="","-",'Costes de Inversión'!AH27)</f>
        <v>0</v>
      </c>
      <c r="AH45" s="234">
        <f>+IF('Costes de Inversión'!AI27="","-",'Costes de Inversión'!AI27)</f>
        <v>0</v>
      </c>
    </row>
    <row r="46" spans="3:34" ht="15.75" thickBot="1">
      <c r="C46" s="5" t="s">
        <v>7</v>
      </c>
      <c r="D46" s="228">
        <f>+IF('Costes de Inversión'!E28="","-",'Costes de Inversión'!E28)</f>
        <v>0</v>
      </c>
      <c r="E46" s="233">
        <f>+IF('Costes de Inversión'!F28="","-",'Costes de Inversión'!F28)</f>
        <v>0</v>
      </c>
      <c r="F46" s="233">
        <f>+IF('Costes de Inversión'!G28="","-",'Costes de Inversión'!G28)</f>
        <v>0</v>
      </c>
      <c r="G46" s="233">
        <f>+IF('Costes de Inversión'!H28="","-",'Costes de Inversión'!H28)</f>
        <v>0</v>
      </c>
      <c r="H46" s="233">
        <f>+IF('Costes de Inversión'!I28="","-",'Costes de Inversión'!I28)</f>
        <v>0</v>
      </c>
      <c r="I46" s="233">
        <f>+IF('Costes de Inversión'!J28="","-",'Costes de Inversión'!J28)</f>
        <v>0</v>
      </c>
      <c r="J46" s="233">
        <f>+IF('Costes de Inversión'!K28="","-",'Costes de Inversión'!K28)</f>
        <v>0</v>
      </c>
      <c r="K46" s="233">
        <f>+IF('Costes de Inversión'!L28="","-",'Costes de Inversión'!L28)</f>
        <v>0</v>
      </c>
      <c r="L46" s="233">
        <f>+IF('Costes de Inversión'!M28="","-",'Costes de Inversión'!M28)</f>
        <v>0</v>
      </c>
      <c r="M46" s="233">
        <f>+IF('Costes de Inversión'!N28="","-",'Costes de Inversión'!N28)</f>
        <v>0</v>
      </c>
      <c r="N46" s="233">
        <f>+IF('Costes de Inversión'!O28="","-",'Costes de Inversión'!O28)</f>
        <v>0</v>
      </c>
      <c r="O46" s="233">
        <f>+IF('Costes de Inversión'!P28="","-",'Costes de Inversión'!P28)</f>
        <v>0</v>
      </c>
      <c r="P46" s="233">
        <f>+IF('Costes de Inversión'!Q28="","-",'Costes de Inversión'!Q28)</f>
        <v>0</v>
      </c>
      <c r="Q46" s="233">
        <f>+IF('Costes de Inversión'!R28="","-",'Costes de Inversión'!R28)</f>
        <v>0</v>
      </c>
      <c r="R46" s="233">
        <f>+IF('Costes de Inversión'!S28="","-",'Costes de Inversión'!S28)</f>
        <v>0</v>
      </c>
      <c r="S46" s="233">
        <f>+IF('Costes de Inversión'!T28="","-",'Costes de Inversión'!T28)</f>
        <v>0</v>
      </c>
      <c r="T46" s="233">
        <f>+IF('Costes de Inversión'!U28="","-",'Costes de Inversión'!U28)</f>
        <v>0</v>
      </c>
      <c r="U46" s="233">
        <f>+IF('Costes de Inversión'!V28="","-",'Costes de Inversión'!V28)</f>
        <v>0</v>
      </c>
      <c r="V46" s="233">
        <f>+IF('Costes de Inversión'!W28="","-",'Costes de Inversión'!W28)</f>
        <v>0</v>
      </c>
      <c r="W46" s="233">
        <f>+IF('Costes de Inversión'!X28="","-",'Costes de Inversión'!X28)</f>
        <v>0</v>
      </c>
      <c r="X46" s="233">
        <f>+IF('Costes de Inversión'!Y28="","-",'Costes de Inversión'!Y28)</f>
        <v>0</v>
      </c>
      <c r="Y46" s="233">
        <f>+IF('Costes de Inversión'!Z28="","-",'Costes de Inversión'!Z28)</f>
        <v>0</v>
      </c>
      <c r="Z46" s="233">
        <f>+IF('Costes de Inversión'!AA28="","-",'Costes de Inversión'!AA28)</f>
        <v>0</v>
      </c>
      <c r="AA46" s="233">
        <f>+IF('Costes de Inversión'!AB28="","-",'Costes de Inversión'!AB28)</f>
        <v>0</v>
      </c>
      <c r="AB46" s="233">
        <f>+IF('Costes de Inversión'!AC28="","-",'Costes de Inversión'!AC28)</f>
        <v>0</v>
      </c>
      <c r="AC46" s="233">
        <f>+IF('Costes de Inversión'!AD28="","-",'Costes de Inversión'!AD28)</f>
        <v>0</v>
      </c>
      <c r="AD46" s="233">
        <f>+IF('Costes de Inversión'!AE28="","-",'Costes de Inversión'!AE28)</f>
        <v>0</v>
      </c>
      <c r="AE46" s="233">
        <f>+IF('Costes de Inversión'!AF28="","-",'Costes de Inversión'!AF28)</f>
        <v>0</v>
      </c>
      <c r="AF46" s="233">
        <f>+IF('Costes de Inversión'!AG28="","-",'Costes de Inversión'!AG28)</f>
        <v>0</v>
      </c>
      <c r="AG46" s="233">
        <f>+IF('Costes de Inversión'!AH28="","-",'Costes de Inversión'!AH28)</f>
        <v>0</v>
      </c>
      <c r="AH46" s="234">
        <f>+IF('Costes de Inversión'!AI28="","-",'Costes de Inversión'!AI28)</f>
        <v>0</v>
      </c>
    </row>
    <row r="47" spans="3:34" ht="15.75" thickBot="1">
      <c r="C47" s="4" t="s">
        <v>1</v>
      </c>
      <c r="D47" s="225">
        <f>+IF('Costes de Inversión'!E29="","-",'Costes de Inversión'!E29)</f>
        <v>13000</v>
      </c>
      <c r="E47" s="231">
        <f>+IF('Costes de Inversión'!F29="","-",'Costes de Inversión'!F29)</f>
        <v>0</v>
      </c>
      <c r="F47" s="231">
        <f>+IF('Costes de Inversión'!G29="","-",'Costes de Inversión'!G29)</f>
        <v>0</v>
      </c>
      <c r="G47" s="231">
        <f>+IF('Costes de Inversión'!H29="","-",'Costes de Inversión'!H29)</f>
        <v>0</v>
      </c>
      <c r="H47" s="231">
        <f>+IF('Costes de Inversión'!I29="","-",'Costes de Inversión'!I29)</f>
        <v>0</v>
      </c>
      <c r="I47" s="231">
        <f>+IF('Costes de Inversión'!J29="","-",'Costes de Inversión'!J29)</f>
        <v>0</v>
      </c>
      <c r="J47" s="231">
        <f>+IF('Costes de Inversión'!K29="","-",'Costes de Inversión'!K29)</f>
        <v>0</v>
      </c>
      <c r="K47" s="231">
        <f>+IF('Costes de Inversión'!L29="","-",'Costes de Inversión'!L29)</f>
        <v>0</v>
      </c>
      <c r="L47" s="231">
        <f>+IF('Costes de Inversión'!M29="","-",'Costes de Inversión'!M29)</f>
        <v>0</v>
      </c>
      <c r="M47" s="231">
        <f>+IF('Costes de Inversión'!N29="","-",'Costes de Inversión'!N29)</f>
        <v>0</v>
      </c>
      <c r="N47" s="231">
        <f>+IF('Costes de Inversión'!O29="","-",'Costes de Inversión'!O29)</f>
        <v>0</v>
      </c>
      <c r="O47" s="231">
        <f>+IF('Costes de Inversión'!P29="","-",'Costes de Inversión'!P29)</f>
        <v>0</v>
      </c>
      <c r="P47" s="231">
        <f>+IF('Costes de Inversión'!Q29="","-",'Costes de Inversión'!Q29)</f>
        <v>0</v>
      </c>
      <c r="Q47" s="231">
        <f>+IF('Costes de Inversión'!R29="","-",'Costes de Inversión'!R29)</f>
        <v>0</v>
      </c>
      <c r="R47" s="231">
        <f>+IF('Costes de Inversión'!S29="","-",'Costes de Inversión'!S29)</f>
        <v>0</v>
      </c>
      <c r="S47" s="231">
        <f>+IF('Costes de Inversión'!T29="","-",'Costes de Inversión'!T29)</f>
        <v>0</v>
      </c>
      <c r="T47" s="231">
        <f>+IF('Costes de Inversión'!U29="","-",'Costes de Inversión'!U29)</f>
        <v>0</v>
      </c>
      <c r="U47" s="231">
        <f>+IF('Costes de Inversión'!V29="","-",'Costes de Inversión'!V29)</f>
        <v>0</v>
      </c>
      <c r="V47" s="231">
        <f>+IF('Costes de Inversión'!W29="","-",'Costes de Inversión'!W29)</f>
        <v>0</v>
      </c>
      <c r="W47" s="231">
        <f>+IF('Costes de Inversión'!X29="","-",'Costes de Inversión'!X29)</f>
        <v>0</v>
      </c>
      <c r="X47" s="231">
        <f>+IF('Costes de Inversión'!Y29="","-",'Costes de Inversión'!Y29)</f>
        <v>0</v>
      </c>
      <c r="Y47" s="231">
        <f>+IF('Costes de Inversión'!Z29="","-",'Costes de Inversión'!Z29)</f>
        <v>0</v>
      </c>
      <c r="Z47" s="231">
        <f>+IF('Costes de Inversión'!AA29="","-",'Costes de Inversión'!AA29)</f>
        <v>0</v>
      </c>
      <c r="AA47" s="231">
        <f>+IF('Costes de Inversión'!AB29="","-",'Costes de Inversión'!AB29)</f>
        <v>0</v>
      </c>
      <c r="AB47" s="231">
        <f>+IF('Costes de Inversión'!AC29="","-",'Costes de Inversión'!AC29)</f>
        <v>0</v>
      </c>
      <c r="AC47" s="231">
        <f>+IF('Costes de Inversión'!AD29="","-",'Costes de Inversión'!AD29)</f>
        <v>0</v>
      </c>
      <c r="AD47" s="231">
        <f>+IF('Costes de Inversión'!AE29="","-",'Costes de Inversión'!AE29)</f>
        <v>0</v>
      </c>
      <c r="AE47" s="231">
        <f>+IF('Costes de Inversión'!AF29="","-",'Costes de Inversión'!AF29)</f>
        <v>0</v>
      </c>
      <c r="AF47" s="231">
        <f>+IF('Costes de Inversión'!AG29="","-",'Costes de Inversión'!AG29)</f>
        <v>0</v>
      </c>
      <c r="AG47" s="231">
        <f>+IF('Costes de Inversión'!AH29="","-",'Costes de Inversión'!AH29)</f>
        <v>0</v>
      </c>
      <c r="AH47" s="232">
        <f>+IF('Costes de Inversión'!AI29="","-",'Costes de Inversión'!AI29)</f>
        <v>0</v>
      </c>
    </row>
    <row r="48" spans="3:34" ht="15.75" thickBot="1">
      <c r="C48" s="5" t="s">
        <v>5</v>
      </c>
      <c r="D48" s="228">
        <f>+IF('Costes de Inversión'!E30="","-",'Costes de Inversión'!E30)</f>
        <v>5200</v>
      </c>
      <c r="E48" s="233">
        <f>+IF('Costes de Inversión'!F30="","-",'Costes de Inversión'!F30)</f>
        <v>0</v>
      </c>
      <c r="F48" s="233">
        <f>+IF('Costes de Inversión'!G30="","-",'Costes de Inversión'!G30)</f>
        <v>0</v>
      </c>
      <c r="G48" s="233">
        <f>+IF('Costes de Inversión'!H30="","-",'Costes de Inversión'!H30)</f>
        <v>0</v>
      </c>
      <c r="H48" s="233">
        <f>+IF('Costes de Inversión'!I30="","-",'Costes de Inversión'!I30)</f>
        <v>0</v>
      </c>
      <c r="I48" s="233">
        <f>+IF('Costes de Inversión'!J30="","-",'Costes de Inversión'!J30)</f>
        <v>0</v>
      </c>
      <c r="J48" s="233">
        <f>+IF('Costes de Inversión'!K30="","-",'Costes de Inversión'!K30)</f>
        <v>0</v>
      </c>
      <c r="K48" s="233">
        <f>+IF('Costes de Inversión'!L30="","-",'Costes de Inversión'!L30)</f>
        <v>0</v>
      </c>
      <c r="L48" s="233">
        <f>+IF('Costes de Inversión'!M30="","-",'Costes de Inversión'!M30)</f>
        <v>0</v>
      </c>
      <c r="M48" s="233">
        <f>+IF('Costes de Inversión'!N30="","-",'Costes de Inversión'!N30)</f>
        <v>0</v>
      </c>
      <c r="N48" s="233">
        <f>+IF('Costes de Inversión'!O30="","-",'Costes de Inversión'!O30)</f>
        <v>0</v>
      </c>
      <c r="O48" s="233">
        <f>+IF('Costes de Inversión'!P30="","-",'Costes de Inversión'!P30)</f>
        <v>0</v>
      </c>
      <c r="P48" s="233">
        <f>+IF('Costes de Inversión'!Q30="","-",'Costes de Inversión'!Q30)</f>
        <v>0</v>
      </c>
      <c r="Q48" s="233">
        <f>+IF('Costes de Inversión'!R30="","-",'Costes de Inversión'!R30)</f>
        <v>0</v>
      </c>
      <c r="R48" s="233">
        <f>+IF('Costes de Inversión'!S30="","-",'Costes de Inversión'!S30)</f>
        <v>0</v>
      </c>
      <c r="S48" s="233">
        <f>+IF('Costes de Inversión'!T30="","-",'Costes de Inversión'!T30)</f>
        <v>0</v>
      </c>
      <c r="T48" s="233">
        <f>+IF('Costes de Inversión'!U30="","-",'Costes de Inversión'!U30)</f>
        <v>0</v>
      </c>
      <c r="U48" s="233">
        <f>+IF('Costes de Inversión'!V30="","-",'Costes de Inversión'!V30)</f>
        <v>0</v>
      </c>
      <c r="V48" s="233">
        <f>+IF('Costes de Inversión'!W30="","-",'Costes de Inversión'!W30)</f>
        <v>0</v>
      </c>
      <c r="W48" s="233">
        <f>+IF('Costes de Inversión'!X30="","-",'Costes de Inversión'!X30)</f>
        <v>0</v>
      </c>
      <c r="X48" s="233">
        <f>+IF('Costes de Inversión'!Y30="","-",'Costes de Inversión'!Y30)</f>
        <v>0</v>
      </c>
      <c r="Y48" s="233">
        <f>+IF('Costes de Inversión'!Z30="","-",'Costes de Inversión'!Z30)</f>
        <v>0</v>
      </c>
      <c r="Z48" s="233">
        <f>+IF('Costes de Inversión'!AA30="","-",'Costes de Inversión'!AA30)</f>
        <v>0</v>
      </c>
      <c r="AA48" s="233">
        <f>+IF('Costes de Inversión'!AB30="","-",'Costes de Inversión'!AB30)</f>
        <v>0</v>
      </c>
      <c r="AB48" s="233">
        <f>+IF('Costes de Inversión'!AC30="","-",'Costes de Inversión'!AC30)</f>
        <v>0</v>
      </c>
      <c r="AC48" s="233">
        <f>+IF('Costes de Inversión'!AD30="","-",'Costes de Inversión'!AD30)</f>
        <v>0</v>
      </c>
      <c r="AD48" s="233">
        <f>+IF('Costes de Inversión'!AE30="","-",'Costes de Inversión'!AE30)</f>
        <v>0</v>
      </c>
      <c r="AE48" s="233">
        <f>+IF('Costes de Inversión'!AF30="","-",'Costes de Inversión'!AF30)</f>
        <v>0</v>
      </c>
      <c r="AF48" s="233">
        <f>+IF('Costes de Inversión'!AG30="","-",'Costes de Inversión'!AG30)</f>
        <v>0</v>
      </c>
      <c r="AG48" s="233">
        <f>+IF('Costes de Inversión'!AH30="","-",'Costes de Inversión'!AH30)</f>
        <v>0</v>
      </c>
      <c r="AH48" s="234">
        <f>+IF('Costes de Inversión'!AI30="","-",'Costes de Inversión'!AI30)</f>
        <v>0</v>
      </c>
    </row>
    <row r="49" spans="3:34" ht="15.75" thickBot="1">
      <c r="C49" s="5" t="s">
        <v>6</v>
      </c>
      <c r="D49" s="228">
        <f>+IF('Costes de Inversión'!E31="","-",'Costes de Inversión'!E31)</f>
        <v>1950</v>
      </c>
      <c r="E49" s="233">
        <f>+IF('Costes de Inversión'!F31="","-",'Costes de Inversión'!F31)</f>
        <v>0</v>
      </c>
      <c r="F49" s="233">
        <f>+IF('Costes de Inversión'!G31="","-",'Costes de Inversión'!G31)</f>
        <v>0</v>
      </c>
      <c r="G49" s="233">
        <f>+IF('Costes de Inversión'!H31="","-",'Costes de Inversión'!H31)</f>
        <v>0</v>
      </c>
      <c r="H49" s="233">
        <f>+IF('Costes de Inversión'!I31="","-",'Costes de Inversión'!I31)</f>
        <v>0</v>
      </c>
      <c r="I49" s="233">
        <f>+IF('Costes de Inversión'!J31="","-",'Costes de Inversión'!J31)</f>
        <v>0</v>
      </c>
      <c r="J49" s="233">
        <f>+IF('Costes de Inversión'!K31="","-",'Costes de Inversión'!K31)</f>
        <v>0</v>
      </c>
      <c r="K49" s="233">
        <f>+IF('Costes de Inversión'!L31="","-",'Costes de Inversión'!L31)</f>
        <v>0</v>
      </c>
      <c r="L49" s="233">
        <f>+IF('Costes de Inversión'!M31="","-",'Costes de Inversión'!M31)</f>
        <v>0</v>
      </c>
      <c r="M49" s="233">
        <f>+IF('Costes de Inversión'!N31="","-",'Costes de Inversión'!N31)</f>
        <v>0</v>
      </c>
      <c r="N49" s="233">
        <f>+IF('Costes de Inversión'!O31="","-",'Costes de Inversión'!O31)</f>
        <v>0</v>
      </c>
      <c r="O49" s="233">
        <f>+IF('Costes de Inversión'!P31="","-",'Costes de Inversión'!P31)</f>
        <v>0</v>
      </c>
      <c r="P49" s="233">
        <f>+IF('Costes de Inversión'!Q31="","-",'Costes de Inversión'!Q31)</f>
        <v>0</v>
      </c>
      <c r="Q49" s="233">
        <f>+IF('Costes de Inversión'!R31="","-",'Costes de Inversión'!R31)</f>
        <v>0</v>
      </c>
      <c r="R49" s="233">
        <f>+IF('Costes de Inversión'!S31="","-",'Costes de Inversión'!S31)</f>
        <v>0</v>
      </c>
      <c r="S49" s="233">
        <f>+IF('Costes de Inversión'!T31="","-",'Costes de Inversión'!T31)</f>
        <v>0</v>
      </c>
      <c r="T49" s="233">
        <f>+IF('Costes de Inversión'!U31="","-",'Costes de Inversión'!U31)</f>
        <v>0</v>
      </c>
      <c r="U49" s="233">
        <f>+IF('Costes de Inversión'!V31="","-",'Costes de Inversión'!V31)</f>
        <v>0</v>
      </c>
      <c r="V49" s="233">
        <f>+IF('Costes de Inversión'!W31="","-",'Costes de Inversión'!W31)</f>
        <v>0</v>
      </c>
      <c r="W49" s="233">
        <f>+IF('Costes de Inversión'!X31="","-",'Costes de Inversión'!X31)</f>
        <v>0</v>
      </c>
      <c r="X49" s="233">
        <f>+IF('Costes de Inversión'!Y31="","-",'Costes de Inversión'!Y31)</f>
        <v>0</v>
      </c>
      <c r="Y49" s="233">
        <f>+IF('Costes de Inversión'!Z31="","-",'Costes de Inversión'!Z31)</f>
        <v>0</v>
      </c>
      <c r="Z49" s="233">
        <f>+IF('Costes de Inversión'!AA31="","-",'Costes de Inversión'!AA31)</f>
        <v>0</v>
      </c>
      <c r="AA49" s="233">
        <f>+IF('Costes de Inversión'!AB31="","-",'Costes de Inversión'!AB31)</f>
        <v>0</v>
      </c>
      <c r="AB49" s="233">
        <f>+IF('Costes de Inversión'!AC31="","-",'Costes de Inversión'!AC31)</f>
        <v>0</v>
      </c>
      <c r="AC49" s="233">
        <f>+IF('Costes de Inversión'!AD31="","-",'Costes de Inversión'!AD31)</f>
        <v>0</v>
      </c>
      <c r="AD49" s="233">
        <f>+IF('Costes de Inversión'!AE31="","-",'Costes de Inversión'!AE31)</f>
        <v>0</v>
      </c>
      <c r="AE49" s="233">
        <f>+IF('Costes de Inversión'!AF31="","-",'Costes de Inversión'!AF31)</f>
        <v>0</v>
      </c>
      <c r="AF49" s="233">
        <f>+IF('Costes de Inversión'!AG31="","-",'Costes de Inversión'!AG31)</f>
        <v>0</v>
      </c>
      <c r="AG49" s="233">
        <f>+IF('Costes de Inversión'!AH31="","-",'Costes de Inversión'!AH31)</f>
        <v>0</v>
      </c>
      <c r="AH49" s="234">
        <f>+IF('Costes de Inversión'!AI31="","-",'Costes de Inversión'!AI31)</f>
        <v>0</v>
      </c>
    </row>
    <row r="50" spans="3:34" ht="15.75" thickBot="1">
      <c r="C50" s="5" t="s">
        <v>7</v>
      </c>
      <c r="D50" s="228">
        <f>+IF('Costes de Inversión'!E32="","-",'Costes de Inversión'!E32)</f>
        <v>5850</v>
      </c>
      <c r="E50" s="233">
        <f>+IF('Costes de Inversión'!F32="","-",'Costes de Inversión'!F32)</f>
        <v>0</v>
      </c>
      <c r="F50" s="233">
        <f>+IF('Costes de Inversión'!G32="","-",'Costes de Inversión'!G32)</f>
        <v>0</v>
      </c>
      <c r="G50" s="233">
        <f>+IF('Costes de Inversión'!H32="","-",'Costes de Inversión'!H32)</f>
        <v>0</v>
      </c>
      <c r="H50" s="233">
        <f>+IF('Costes de Inversión'!I32="","-",'Costes de Inversión'!I32)</f>
        <v>0</v>
      </c>
      <c r="I50" s="233">
        <f>+IF('Costes de Inversión'!J32="","-",'Costes de Inversión'!J32)</f>
        <v>0</v>
      </c>
      <c r="J50" s="233">
        <f>+IF('Costes de Inversión'!K32="","-",'Costes de Inversión'!K32)</f>
        <v>0</v>
      </c>
      <c r="K50" s="233">
        <f>+IF('Costes de Inversión'!L32="","-",'Costes de Inversión'!L32)</f>
        <v>0</v>
      </c>
      <c r="L50" s="233">
        <f>+IF('Costes de Inversión'!M32="","-",'Costes de Inversión'!M32)</f>
        <v>0</v>
      </c>
      <c r="M50" s="233">
        <f>+IF('Costes de Inversión'!N32="","-",'Costes de Inversión'!N32)</f>
        <v>0</v>
      </c>
      <c r="N50" s="233">
        <f>+IF('Costes de Inversión'!O32="","-",'Costes de Inversión'!O32)</f>
        <v>0</v>
      </c>
      <c r="O50" s="233">
        <f>+IF('Costes de Inversión'!P32="","-",'Costes de Inversión'!P32)</f>
        <v>0</v>
      </c>
      <c r="P50" s="233">
        <f>+IF('Costes de Inversión'!Q32="","-",'Costes de Inversión'!Q32)</f>
        <v>0</v>
      </c>
      <c r="Q50" s="233">
        <f>+IF('Costes de Inversión'!R32="","-",'Costes de Inversión'!R32)</f>
        <v>0</v>
      </c>
      <c r="R50" s="233">
        <f>+IF('Costes de Inversión'!S32="","-",'Costes de Inversión'!S32)</f>
        <v>0</v>
      </c>
      <c r="S50" s="233">
        <f>+IF('Costes de Inversión'!T32="","-",'Costes de Inversión'!T32)</f>
        <v>0</v>
      </c>
      <c r="T50" s="233">
        <f>+IF('Costes de Inversión'!U32="","-",'Costes de Inversión'!U32)</f>
        <v>0</v>
      </c>
      <c r="U50" s="233">
        <f>+IF('Costes de Inversión'!V32="","-",'Costes de Inversión'!V32)</f>
        <v>0</v>
      </c>
      <c r="V50" s="233">
        <f>+IF('Costes de Inversión'!W32="","-",'Costes de Inversión'!W32)</f>
        <v>0</v>
      </c>
      <c r="W50" s="233">
        <f>+IF('Costes de Inversión'!X32="","-",'Costes de Inversión'!X32)</f>
        <v>0</v>
      </c>
      <c r="X50" s="233">
        <f>+IF('Costes de Inversión'!Y32="","-",'Costes de Inversión'!Y32)</f>
        <v>0</v>
      </c>
      <c r="Y50" s="233">
        <f>+IF('Costes de Inversión'!Z32="","-",'Costes de Inversión'!Z32)</f>
        <v>0</v>
      </c>
      <c r="Z50" s="233">
        <f>+IF('Costes de Inversión'!AA32="","-",'Costes de Inversión'!AA32)</f>
        <v>0</v>
      </c>
      <c r="AA50" s="233">
        <f>+IF('Costes de Inversión'!AB32="","-",'Costes de Inversión'!AB32)</f>
        <v>0</v>
      </c>
      <c r="AB50" s="233">
        <f>+IF('Costes de Inversión'!AC32="","-",'Costes de Inversión'!AC32)</f>
        <v>0</v>
      </c>
      <c r="AC50" s="233">
        <f>+IF('Costes de Inversión'!AD32="","-",'Costes de Inversión'!AD32)</f>
        <v>0</v>
      </c>
      <c r="AD50" s="233">
        <f>+IF('Costes de Inversión'!AE32="","-",'Costes de Inversión'!AE32)</f>
        <v>0</v>
      </c>
      <c r="AE50" s="233">
        <f>+IF('Costes de Inversión'!AF32="","-",'Costes de Inversión'!AF32)</f>
        <v>0</v>
      </c>
      <c r="AF50" s="233">
        <f>+IF('Costes de Inversión'!AG32="","-",'Costes de Inversión'!AG32)</f>
        <v>0</v>
      </c>
      <c r="AG50" s="233">
        <f>+IF('Costes de Inversión'!AH32="","-",'Costes de Inversión'!AH32)</f>
        <v>0</v>
      </c>
      <c r="AH50" s="234">
        <f>+IF('Costes de Inversión'!AI32="","-",'Costes de Inversión'!AI32)</f>
        <v>0</v>
      </c>
    </row>
    <row r="51" spans="3:34" ht="15.75" thickBot="1">
      <c r="C51" s="6" t="s">
        <v>2</v>
      </c>
      <c r="D51" s="229">
        <f>+IF('Costes de Inversión'!E33="","-",'Costes de Inversión'!E33)</f>
        <v>13000</v>
      </c>
      <c r="E51" s="236">
        <f>+IF('Costes de Inversión'!F33="","-",'Costes de Inversión'!F33)</f>
        <v>0</v>
      </c>
      <c r="F51" s="236">
        <f>+IF('Costes de Inversión'!G33="","-",'Costes de Inversión'!G33)</f>
        <v>0</v>
      </c>
      <c r="G51" s="236">
        <f>+IF('Costes de Inversión'!H33="","-",'Costes de Inversión'!H33)</f>
        <v>0</v>
      </c>
      <c r="H51" s="236">
        <f>+IF('Costes de Inversión'!I33="","-",'Costes de Inversión'!I33)</f>
        <v>0</v>
      </c>
      <c r="I51" s="236">
        <f>+IF('Costes de Inversión'!J33="","-",'Costes de Inversión'!J33)</f>
        <v>0</v>
      </c>
      <c r="J51" s="236">
        <f>+IF('Costes de Inversión'!K33="","-",'Costes de Inversión'!K33)</f>
        <v>0</v>
      </c>
      <c r="K51" s="236">
        <f>+IF('Costes de Inversión'!L33="","-",'Costes de Inversión'!L33)</f>
        <v>0</v>
      </c>
      <c r="L51" s="236">
        <f>+IF('Costes de Inversión'!M33="","-",'Costes de Inversión'!M33)</f>
        <v>0</v>
      </c>
      <c r="M51" s="236">
        <f>+IF('Costes de Inversión'!N33="","-",'Costes de Inversión'!N33)</f>
        <v>0</v>
      </c>
      <c r="N51" s="236">
        <f>+IF('Costes de Inversión'!O33="","-",'Costes de Inversión'!O33)</f>
        <v>0</v>
      </c>
      <c r="O51" s="236">
        <f>+IF('Costes de Inversión'!P33="","-",'Costes de Inversión'!P33)</f>
        <v>0</v>
      </c>
      <c r="P51" s="236">
        <f>+IF('Costes de Inversión'!Q33="","-",'Costes de Inversión'!Q33)</f>
        <v>0</v>
      </c>
      <c r="Q51" s="236">
        <f>+IF('Costes de Inversión'!R33="","-",'Costes de Inversión'!R33)</f>
        <v>0</v>
      </c>
      <c r="R51" s="236">
        <f>+IF('Costes de Inversión'!S33="","-",'Costes de Inversión'!S33)</f>
        <v>0</v>
      </c>
      <c r="S51" s="236">
        <f>+IF('Costes de Inversión'!T33="","-",'Costes de Inversión'!T33)</f>
        <v>0</v>
      </c>
      <c r="T51" s="236">
        <f>+IF('Costes de Inversión'!U33="","-",'Costes de Inversión'!U33)</f>
        <v>0</v>
      </c>
      <c r="U51" s="236">
        <f>+IF('Costes de Inversión'!V33="","-",'Costes de Inversión'!V33)</f>
        <v>0</v>
      </c>
      <c r="V51" s="236">
        <f>+IF('Costes de Inversión'!W33="","-",'Costes de Inversión'!W33)</f>
        <v>0</v>
      </c>
      <c r="W51" s="236">
        <f>+IF('Costes de Inversión'!X33="","-",'Costes de Inversión'!X33)</f>
        <v>0</v>
      </c>
      <c r="X51" s="236">
        <f>+IF('Costes de Inversión'!Y33="","-",'Costes de Inversión'!Y33)</f>
        <v>0</v>
      </c>
      <c r="Y51" s="236">
        <f>+IF('Costes de Inversión'!Z33="","-",'Costes de Inversión'!Z33)</f>
        <v>0</v>
      </c>
      <c r="Z51" s="236">
        <f>+IF('Costes de Inversión'!AA33="","-",'Costes de Inversión'!AA33)</f>
        <v>0</v>
      </c>
      <c r="AA51" s="236">
        <f>+IF('Costes de Inversión'!AB33="","-",'Costes de Inversión'!AB33)</f>
        <v>0</v>
      </c>
      <c r="AB51" s="236">
        <f>+IF('Costes de Inversión'!AC33="","-",'Costes de Inversión'!AC33)</f>
        <v>0</v>
      </c>
      <c r="AC51" s="236">
        <f>+IF('Costes de Inversión'!AD33="","-",'Costes de Inversión'!AD33)</f>
        <v>0</v>
      </c>
      <c r="AD51" s="236">
        <f>+IF('Costes de Inversión'!AE33="","-",'Costes de Inversión'!AE33)</f>
        <v>0</v>
      </c>
      <c r="AE51" s="236">
        <f>+IF('Costes de Inversión'!AF33="","-",'Costes de Inversión'!AF33)</f>
        <v>0</v>
      </c>
      <c r="AF51" s="236">
        <f>+IF('Costes de Inversión'!AG33="","-",'Costes de Inversión'!AG33)</f>
        <v>0</v>
      </c>
      <c r="AG51" s="236">
        <f>+IF('Costes de Inversión'!AH33="","-",'Costes de Inversión'!AH33)</f>
        <v>0</v>
      </c>
      <c r="AH51" s="237">
        <f>+IF('Costes de Inversión'!AI33="","-",'Costes de Inversión'!AI33)</f>
        <v>0</v>
      </c>
    </row>
    <row r="52" spans="3:34" ht="15.75" thickBot="1">
      <c r="C52" s="11" t="s">
        <v>5</v>
      </c>
      <c r="D52" s="230">
        <f>+IF('Costes de Inversión'!E34="","-",'Costes de Inversión'!E34)</f>
        <v>5200</v>
      </c>
      <c r="E52" s="238">
        <f>+IF('Costes de Inversión'!F34="","-",'Costes de Inversión'!F34)</f>
        <v>0</v>
      </c>
      <c r="F52" s="238">
        <f>+IF('Costes de Inversión'!G34="","-",'Costes de Inversión'!G34)</f>
        <v>0</v>
      </c>
      <c r="G52" s="238">
        <f>+IF('Costes de Inversión'!H34="","-",'Costes de Inversión'!H34)</f>
        <v>0</v>
      </c>
      <c r="H52" s="238">
        <f>+IF('Costes de Inversión'!I34="","-",'Costes de Inversión'!I34)</f>
        <v>0</v>
      </c>
      <c r="I52" s="238">
        <f>+IF('Costes de Inversión'!J34="","-",'Costes de Inversión'!J34)</f>
        <v>0</v>
      </c>
      <c r="J52" s="238">
        <f>+IF('Costes de Inversión'!K34="","-",'Costes de Inversión'!K34)</f>
        <v>0</v>
      </c>
      <c r="K52" s="238">
        <f>+IF('Costes de Inversión'!L34="","-",'Costes de Inversión'!L34)</f>
        <v>0</v>
      </c>
      <c r="L52" s="238">
        <f>+IF('Costes de Inversión'!M34="","-",'Costes de Inversión'!M34)</f>
        <v>0</v>
      </c>
      <c r="M52" s="238">
        <f>+IF('Costes de Inversión'!N34="","-",'Costes de Inversión'!N34)</f>
        <v>0</v>
      </c>
      <c r="N52" s="238">
        <f>+IF('Costes de Inversión'!O34="","-",'Costes de Inversión'!O34)</f>
        <v>0</v>
      </c>
      <c r="O52" s="238">
        <f>+IF('Costes de Inversión'!P34="","-",'Costes de Inversión'!P34)</f>
        <v>0</v>
      </c>
      <c r="P52" s="238">
        <f>+IF('Costes de Inversión'!Q34="","-",'Costes de Inversión'!Q34)</f>
        <v>0</v>
      </c>
      <c r="Q52" s="238">
        <f>+IF('Costes de Inversión'!R34="","-",'Costes de Inversión'!R34)</f>
        <v>0</v>
      </c>
      <c r="R52" s="238">
        <f>+IF('Costes de Inversión'!S34="","-",'Costes de Inversión'!S34)</f>
        <v>0</v>
      </c>
      <c r="S52" s="238">
        <f>+IF('Costes de Inversión'!T34="","-",'Costes de Inversión'!T34)</f>
        <v>0</v>
      </c>
      <c r="T52" s="238">
        <f>+IF('Costes de Inversión'!U34="","-",'Costes de Inversión'!U34)</f>
        <v>0</v>
      </c>
      <c r="U52" s="238">
        <f>+IF('Costes de Inversión'!V34="","-",'Costes de Inversión'!V34)</f>
        <v>0</v>
      </c>
      <c r="V52" s="238">
        <f>+IF('Costes de Inversión'!W34="","-",'Costes de Inversión'!W34)</f>
        <v>0</v>
      </c>
      <c r="W52" s="238">
        <f>+IF('Costes de Inversión'!X34="","-",'Costes de Inversión'!X34)</f>
        <v>0</v>
      </c>
      <c r="X52" s="238">
        <f>+IF('Costes de Inversión'!Y34="","-",'Costes de Inversión'!Y34)</f>
        <v>0</v>
      </c>
      <c r="Y52" s="238">
        <f>+IF('Costes de Inversión'!Z34="","-",'Costes de Inversión'!Z34)</f>
        <v>0</v>
      </c>
      <c r="Z52" s="238">
        <f>+IF('Costes de Inversión'!AA34="","-",'Costes de Inversión'!AA34)</f>
        <v>0</v>
      </c>
      <c r="AA52" s="238">
        <f>+IF('Costes de Inversión'!AB34="","-",'Costes de Inversión'!AB34)</f>
        <v>0</v>
      </c>
      <c r="AB52" s="238">
        <f>+IF('Costes de Inversión'!AC34="","-",'Costes de Inversión'!AC34)</f>
        <v>0</v>
      </c>
      <c r="AC52" s="238">
        <f>+IF('Costes de Inversión'!AD34="","-",'Costes de Inversión'!AD34)</f>
        <v>0</v>
      </c>
      <c r="AD52" s="238">
        <f>+IF('Costes de Inversión'!AE34="","-",'Costes de Inversión'!AE34)</f>
        <v>0</v>
      </c>
      <c r="AE52" s="238">
        <f>+IF('Costes de Inversión'!AF34="","-",'Costes de Inversión'!AF34)</f>
        <v>0</v>
      </c>
      <c r="AF52" s="238">
        <f>+IF('Costes de Inversión'!AG34="","-",'Costes de Inversión'!AG34)</f>
        <v>0</v>
      </c>
      <c r="AG52" s="238">
        <f>+IF('Costes de Inversión'!AH34="","-",'Costes de Inversión'!AH34)</f>
        <v>0</v>
      </c>
      <c r="AH52" s="239">
        <f>+IF('Costes de Inversión'!AI34="","-",'Costes de Inversión'!AI34)</f>
        <v>0</v>
      </c>
    </row>
    <row r="53" spans="3:34" ht="15.75" thickBot="1">
      <c r="C53" s="11" t="s">
        <v>6</v>
      </c>
      <c r="D53" s="230">
        <f>+IF('Costes de Inversión'!E35="","-",'Costes de Inversión'!E35)</f>
        <v>1950</v>
      </c>
      <c r="E53" s="238">
        <f>+IF('Costes de Inversión'!F35="","-",'Costes de Inversión'!F35)</f>
        <v>0</v>
      </c>
      <c r="F53" s="238">
        <f>+IF('Costes de Inversión'!G35="","-",'Costes de Inversión'!G35)</f>
        <v>0</v>
      </c>
      <c r="G53" s="238">
        <f>+IF('Costes de Inversión'!H35="","-",'Costes de Inversión'!H35)</f>
        <v>0</v>
      </c>
      <c r="H53" s="238">
        <f>+IF('Costes de Inversión'!I35="","-",'Costes de Inversión'!I35)</f>
        <v>0</v>
      </c>
      <c r="I53" s="238">
        <f>+IF('Costes de Inversión'!J35="","-",'Costes de Inversión'!J35)</f>
        <v>0</v>
      </c>
      <c r="J53" s="238">
        <f>+IF('Costes de Inversión'!K35="","-",'Costes de Inversión'!K35)</f>
        <v>0</v>
      </c>
      <c r="K53" s="238">
        <f>+IF('Costes de Inversión'!L35="","-",'Costes de Inversión'!L35)</f>
        <v>0</v>
      </c>
      <c r="L53" s="238">
        <f>+IF('Costes de Inversión'!M35="","-",'Costes de Inversión'!M35)</f>
        <v>0</v>
      </c>
      <c r="M53" s="238">
        <f>+IF('Costes de Inversión'!N35="","-",'Costes de Inversión'!N35)</f>
        <v>0</v>
      </c>
      <c r="N53" s="238">
        <f>+IF('Costes de Inversión'!O35="","-",'Costes de Inversión'!O35)</f>
        <v>0</v>
      </c>
      <c r="O53" s="238">
        <f>+IF('Costes de Inversión'!P35="","-",'Costes de Inversión'!P35)</f>
        <v>0</v>
      </c>
      <c r="P53" s="238">
        <f>+IF('Costes de Inversión'!Q35="","-",'Costes de Inversión'!Q35)</f>
        <v>0</v>
      </c>
      <c r="Q53" s="238">
        <f>+IF('Costes de Inversión'!R35="","-",'Costes de Inversión'!R35)</f>
        <v>0</v>
      </c>
      <c r="R53" s="238">
        <f>+IF('Costes de Inversión'!S35="","-",'Costes de Inversión'!S35)</f>
        <v>0</v>
      </c>
      <c r="S53" s="238">
        <f>+IF('Costes de Inversión'!T35="","-",'Costes de Inversión'!T35)</f>
        <v>0</v>
      </c>
      <c r="T53" s="238">
        <f>+IF('Costes de Inversión'!U35="","-",'Costes de Inversión'!U35)</f>
        <v>0</v>
      </c>
      <c r="U53" s="238">
        <f>+IF('Costes de Inversión'!V35="","-",'Costes de Inversión'!V35)</f>
        <v>0</v>
      </c>
      <c r="V53" s="238">
        <f>+IF('Costes de Inversión'!W35="","-",'Costes de Inversión'!W35)</f>
        <v>0</v>
      </c>
      <c r="W53" s="238">
        <f>+IF('Costes de Inversión'!X35="","-",'Costes de Inversión'!X35)</f>
        <v>0</v>
      </c>
      <c r="X53" s="238">
        <f>+IF('Costes de Inversión'!Y35="","-",'Costes de Inversión'!Y35)</f>
        <v>0</v>
      </c>
      <c r="Y53" s="238">
        <f>+IF('Costes de Inversión'!Z35="","-",'Costes de Inversión'!Z35)</f>
        <v>0</v>
      </c>
      <c r="Z53" s="238">
        <f>+IF('Costes de Inversión'!AA35="","-",'Costes de Inversión'!AA35)</f>
        <v>0</v>
      </c>
      <c r="AA53" s="238">
        <f>+IF('Costes de Inversión'!AB35="","-",'Costes de Inversión'!AB35)</f>
        <v>0</v>
      </c>
      <c r="AB53" s="238">
        <f>+IF('Costes de Inversión'!AC35="","-",'Costes de Inversión'!AC35)</f>
        <v>0</v>
      </c>
      <c r="AC53" s="238">
        <f>+IF('Costes de Inversión'!AD35="","-",'Costes de Inversión'!AD35)</f>
        <v>0</v>
      </c>
      <c r="AD53" s="238">
        <f>+IF('Costes de Inversión'!AE35="","-",'Costes de Inversión'!AE35)</f>
        <v>0</v>
      </c>
      <c r="AE53" s="238">
        <f>+IF('Costes de Inversión'!AF35="","-",'Costes de Inversión'!AF35)</f>
        <v>0</v>
      </c>
      <c r="AF53" s="238">
        <f>+IF('Costes de Inversión'!AG35="","-",'Costes de Inversión'!AG35)</f>
        <v>0</v>
      </c>
      <c r="AG53" s="238">
        <f>+IF('Costes de Inversión'!AH35="","-",'Costes de Inversión'!AH35)</f>
        <v>0</v>
      </c>
      <c r="AH53" s="239">
        <f>+IF('Costes de Inversión'!AI35="","-",'Costes de Inversión'!AI35)</f>
        <v>0</v>
      </c>
    </row>
    <row r="54" spans="3:34" ht="15.75" thickBot="1">
      <c r="C54" s="11" t="s">
        <v>7</v>
      </c>
      <c r="D54" s="230">
        <f>+IF('Costes de Inversión'!E36="","-",'Costes de Inversión'!E36)</f>
        <v>5850</v>
      </c>
      <c r="E54" s="238">
        <f>+IF('Costes de Inversión'!F36="","-",'Costes de Inversión'!F36)</f>
        <v>0</v>
      </c>
      <c r="F54" s="238">
        <f>+IF('Costes de Inversión'!G36="","-",'Costes de Inversión'!G36)</f>
        <v>0</v>
      </c>
      <c r="G54" s="238">
        <f>+IF('Costes de Inversión'!H36="","-",'Costes de Inversión'!H36)</f>
        <v>0</v>
      </c>
      <c r="H54" s="238">
        <f>+IF('Costes de Inversión'!I36="","-",'Costes de Inversión'!I36)</f>
        <v>0</v>
      </c>
      <c r="I54" s="238">
        <f>+IF('Costes de Inversión'!J36="","-",'Costes de Inversión'!J36)</f>
        <v>0</v>
      </c>
      <c r="J54" s="238">
        <f>+IF('Costes de Inversión'!K36="","-",'Costes de Inversión'!K36)</f>
        <v>0</v>
      </c>
      <c r="K54" s="238">
        <f>+IF('Costes de Inversión'!L36="","-",'Costes de Inversión'!L36)</f>
        <v>0</v>
      </c>
      <c r="L54" s="238">
        <f>+IF('Costes de Inversión'!M36="","-",'Costes de Inversión'!M36)</f>
        <v>0</v>
      </c>
      <c r="M54" s="238">
        <f>+IF('Costes de Inversión'!N36="","-",'Costes de Inversión'!N36)</f>
        <v>0</v>
      </c>
      <c r="N54" s="238">
        <f>+IF('Costes de Inversión'!O36="","-",'Costes de Inversión'!O36)</f>
        <v>0</v>
      </c>
      <c r="O54" s="238">
        <f>+IF('Costes de Inversión'!P36="","-",'Costes de Inversión'!P36)</f>
        <v>0</v>
      </c>
      <c r="P54" s="238">
        <f>+IF('Costes de Inversión'!Q36="","-",'Costes de Inversión'!Q36)</f>
        <v>0</v>
      </c>
      <c r="Q54" s="238">
        <f>+IF('Costes de Inversión'!R36="","-",'Costes de Inversión'!R36)</f>
        <v>0</v>
      </c>
      <c r="R54" s="238">
        <f>+IF('Costes de Inversión'!S36="","-",'Costes de Inversión'!S36)</f>
        <v>0</v>
      </c>
      <c r="S54" s="238">
        <f>+IF('Costes de Inversión'!T36="","-",'Costes de Inversión'!T36)</f>
        <v>0</v>
      </c>
      <c r="T54" s="238">
        <f>+IF('Costes de Inversión'!U36="","-",'Costes de Inversión'!U36)</f>
        <v>0</v>
      </c>
      <c r="U54" s="238">
        <f>+IF('Costes de Inversión'!V36="","-",'Costes de Inversión'!V36)</f>
        <v>0</v>
      </c>
      <c r="V54" s="238">
        <f>+IF('Costes de Inversión'!W36="","-",'Costes de Inversión'!W36)</f>
        <v>0</v>
      </c>
      <c r="W54" s="238">
        <f>+IF('Costes de Inversión'!X36="","-",'Costes de Inversión'!X36)</f>
        <v>0</v>
      </c>
      <c r="X54" s="238">
        <f>+IF('Costes de Inversión'!Y36="","-",'Costes de Inversión'!Y36)</f>
        <v>0</v>
      </c>
      <c r="Y54" s="238">
        <f>+IF('Costes de Inversión'!Z36="","-",'Costes de Inversión'!Z36)</f>
        <v>0</v>
      </c>
      <c r="Z54" s="238">
        <f>+IF('Costes de Inversión'!AA36="","-",'Costes de Inversión'!AA36)</f>
        <v>0</v>
      </c>
      <c r="AA54" s="238">
        <f>+IF('Costes de Inversión'!AB36="","-",'Costes de Inversión'!AB36)</f>
        <v>0</v>
      </c>
      <c r="AB54" s="238">
        <f>+IF('Costes de Inversión'!AC36="","-",'Costes de Inversión'!AC36)</f>
        <v>0</v>
      </c>
      <c r="AC54" s="238">
        <f>+IF('Costes de Inversión'!AD36="","-",'Costes de Inversión'!AD36)</f>
        <v>0</v>
      </c>
      <c r="AD54" s="238">
        <f>+IF('Costes de Inversión'!AE36="","-",'Costes de Inversión'!AE36)</f>
        <v>0</v>
      </c>
      <c r="AE54" s="238">
        <f>+IF('Costes de Inversión'!AF36="","-",'Costes de Inversión'!AF36)</f>
        <v>0</v>
      </c>
      <c r="AF54" s="238">
        <f>+IF('Costes de Inversión'!AG36="","-",'Costes de Inversión'!AG36)</f>
        <v>0</v>
      </c>
      <c r="AG54" s="238">
        <f>+IF('Costes de Inversión'!AH36="","-",'Costes de Inversión'!AH36)</f>
        <v>0</v>
      </c>
      <c r="AH54" s="239">
        <f>+IF('Costes de Inversión'!AI36="","-",'Costes de Inversión'!AI36)</f>
        <v>0</v>
      </c>
    </row>
    <row r="57" spans="3:34" ht="15.75">
      <c r="C57" s="39" t="s">
        <v>38</v>
      </c>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row>
    <row r="58" spans="3:34">
      <c r="C58" s="1"/>
    </row>
    <row r="59" spans="3:34" ht="15.75">
      <c r="C59" s="67" t="s">
        <v>39</v>
      </c>
    </row>
    <row r="60" spans="3:34" ht="15.75" thickBot="1">
      <c r="C60" s="1"/>
    </row>
    <row r="61" spans="3:34" ht="15.75" thickBot="1">
      <c r="C61" s="3"/>
      <c r="D61" s="82">
        <v>0</v>
      </c>
      <c r="E61" s="83">
        <v>1</v>
      </c>
      <c r="F61" s="83">
        <v>2</v>
      </c>
      <c r="G61" s="83">
        <v>3</v>
      </c>
      <c r="H61" s="83">
        <v>4</v>
      </c>
      <c r="I61" s="83">
        <v>5</v>
      </c>
      <c r="J61" s="83">
        <v>6</v>
      </c>
      <c r="K61" s="83">
        <v>7</v>
      </c>
      <c r="L61" s="83">
        <v>8</v>
      </c>
      <c r="M61" s="83">
        <v>9</v>
      </c>
      <c r="N61" s="83">
        <v>10</v>
      </c>
      <c r="O61" s="83">
        <v>11</v>
      </c>
      <c r="P61" s="83">
        <v>12</v>
      </c>
      <c r="Q61" s="83">
        <v>13</v>
      </c>
      <c r="R61" s="83">
        <v>14</v>
      </c>
      <c r="S61" s="84">
        <v>15</v>
      </c>
      <c r="T61" s="83">
        <v>16</v>
      </c>
      <c r="U61" s="85">
        <v>17</v>
      </c>
      <c r="V61" s="86">
        <v>18</v>
      </c>
      <c r="W61" s="86">
        <v>19</v>
      </c>
      <c r="X61" s="87">
        <v>20</v>
      </c>
      <c r="Y61" s="83">
        <v>21</v>
      </c>
      <c r="Z61" s="85">
        <v>22</v>
      </c>
      <c r="AA61" s="86">
        <v>23</v>
      </c>
      <c r="AB61" s="86">
        <v>24</v>
      </c>
      <c r="AC61" s="87">
        <v>25</v>
      </c>
      <c r="AD61" s="83">
        <v>26</v>
      </c>
      <c r="AE61" s="85">
        <v>27</v>
      </c>
      <c r="AF61" s="86">
        <v>28</v>
      </c>
      <c r="AG61" s="86">
        <v>29</v>
      </c>
      <c r="AH61" s="88">
        <v>30</v>
      </c>
    </row>
    <row r="62" spans="3:34" ht="15.75" thickBot="1">
      <c r="C62" s="4" t="s">
        <v>0</v>
      </c>
      <c r="D62" s="225">
        <f>+IF('Costes de Operación'!E8="","-",'Costes de Operación'!E8)</f>
        <v>0</v>
      </c>
      <c r="E62" s="231">
        <f>+IF('Costes de Operación'!F8="","-",'Costes de Operación'!F8)</f>
        <v>0</v>
      </c>
      <c r="F62" s="231">
        <f>+IF('Costes de Operación'!G8="","-",'Costes de Operación'!G8)</f>
        <v>0</v>
      </c>
      <c r="G62" s="231">
        <f>+IF('Costes de Operación'!H8="","-",'Costes de Operación'!H8)</f>
        <v>0</v>
      </c>
      <c r="H62" s="231">
        <f>+IF('Costes de Operación'!I8="","-",'Costes de Operación'!I8)</f>
        <v>0</v>
      </c>
      <c r="I62" s="231">
        <f>+IF('Costes de Operación'!J8="","-",'Costes de Operación'!J8)</f>
        <v>0</v>
      </c>
      <c r="J62" s="231">
        <f>+IF('Costes de Operación'!K8="","-",'Costes de Operación'!K8)</f>
        <v>0</v>
      </c>
      <c r="K62" s="231">
        <f>+IF('Costes de Operación'!L8="","-",'Costes de Operación'!L8)</f>
        <v>0</v>
      </c>
      <c r="L62" s="231">
        <f>+IF('Costes de Operación'!M8="","-",'Costes de Operación'!M8)</f>
        <v>0</v>
      </c>
      <c r="M62" s="231">
        <f>+IF('Costes de Operación'!N8="","-",'Costes de Operación'!N8)</f>
        <v>0</v>
      </c>
      <c r="N62" s="231">
        <f>+IF('Costes de Operación'!O8="","-",'Costes de Operación'!O8)</f>
        <v>0</v>
      </c>
      <c r="O62" s="231">
        <f>+IF('Costes de Operación'!P8="","-",'Costes de Operación'!P8)</f>
        <v>0</v>
      </c>
      <c r="P62" s="231">
        <f>+IF('Costes de Operación'!Q8="","-",'Costes de Operación'!Q8)</f>
        <v>0</v>
      </c>
      <c r="Q62" s="231">
        <f>+IF('Costes de Operación'!R8="","-",'Costes de Operación'!R8)</f>
        <v>0</v>
      </c>
      <c r="R62" s="231">
        <f>+IF('Costes de Operación'!S8="","-",'Costes de Operación'!S8)</f>
        <v>0</v>
      </c>
      <c r="S62" s="231">
        <f>+IF('Costes de Operación'!T8="","-",'Costes de Operación'!T8)</f>
        <v>0</v>
      </c>
      <c r="T62" s="231">
        <f>+IF('Costes de Operación'!U8="","-",'Costes de Operación'!U8)</f>
        <v>0</v>
      </c>
      <c r="U62" s="231">
        <f>+IF('Costes de Operación'!V8="","-",'Costes de Operación'!V8)</f>
        <v>0</v>
      </c>
      <c r="V62" s="231">
        <f>+IF('Costes de Operación'!W8="","-",'Costes de Operación'!W8)</f>
        <v>0</v>
      </c>
      <c r="W62" s="231">
        <f>+IF('Costes de Operación'!X8="","-",'Costes de Operación'!X8)</f>
        <v>0</v>
      </c>
      <c r="X62" s="231">
        <f>+IF('Costes de Operación'!Y8="","-",'Costes de Operación'!Y8)</f>
        <v>0</v>
      </c>
      <c r="Y62" s="231">
        <f>+IF('Costes de Operación'!Z8="","-",'Costes de Operación'!Z8)</f>
        <v>0</v>
      </c>
      <c r="Z62" s="231">
        <f>+IF('Costes de Operación'!AA8="","-",'Costes de Operación'!AA8)</f>
        <v>0</v>
      </c>
      <c r="AA62" s="231">
        <f>+IF('Costes de Operación'!AB8="","-",'Costes de Operación'!AB8)</f>
        <v>0</v>
      </c>
      <c r="AB62" s="231">
        <f>+IF('Costes de Operación'!AC8="","-",'Costes de Operación'!AC8)</f>
        <v>0</v>
      </c>
      <c r="AC62" s="231">
        <f>+IF('Costes de Operación'!AD8="","-",'Costes de Operación'!AD8)</f>
        <v>0</v>
      </c>
      <c r="AD62" s="231">
        <f>+IF('Costes de Operación'!AE8="","-",'Costes de Operación'!AE8)</f>
        <v>0</v>
      </c>
      <c r="AE62" s="231">
        <f>+IF('Costes de Operación'!AF8="","-",'Costes de Operación'!AF8)</f>
        <v>0</v>
      </c>
      <c r="AF62" s="231">
        <f>+IF('Costes de Operación'!AG8="","-",'Costes de Operación'!AG8)</f>
        <v>0</v>
      </c>
      <c r="AG62" s="231">
        <f>+IF('Costes de Operación'!AH8="","-",'Costes de Operación'!AH8)</f>
        <v>0</v>
      </c>
      <c r="AH62" s="232">
        <f>+IF('Costes de Operación'!AI8="","-",'Costes de Operación'!AI8)</f>
        <v>0</v>
      </c>
    </row>
    <row r="63" spans="3:34" ht="15.75" thickBot="1">
      <c r="C63" s="89" t="s">
        <v>5</v>
      </c>
      <c r="D63" s="233">
        <f>+IF('Costes de Operación'!E9="","-",'Costes de Operación'!E9)</f>
        <v>0</v>
      </c>
      <c r="E63" s="233">
        <f>+IF('Costes de Operación'!F9="","-",'Costes de Operación'!F9)</f>
        <v>0</v>
      </c>
      <c r="F63" s="233">
        <f>+IF('Costes de Operación'!G9="","-",'Costes de Operación'!G9)</f>
        <v>0</v>
      </c>
      <c r="G63" s="233">
        <f>+IF('Costes de Operación'!H9="","-",'Costes de Operación'!H9)</f>
        <v>0</v>
      </c>
      <c r="H63" s="233">
        <f>+IF('Costes de Operación'!I9="","-",'Costes de Operación'!I9)</f>
        <v>0</v>
      </c>
      <c r="I63" s="233">
        <f>+IF('Costes de Operación'!J9="","-",'Costes de Operación'!J9)</f>
        <v>0</v>
      </c>
      <c r="J63" s="233">
        <f>+IF('Costes de Operación'!K9="","-",'Costes de Operación'!K9)</f>
        <v>0</v>
      </c>
      <c r="K63" s="233">
        <f>+IF('Costes de Operación'!L9="","-",'Costes de Operación'!L9)</f>
        <v>0</v>
      </c>
      <c r="L63" s="233">
        <f>+IF('Costes de Operación'!M9="","-",'Costes de Operación'!M9)</f>
        <v>0</v>
      </c>
      <c r="M63" s="233">
        <f>+IF('Costes de Operación'!N9="","-",'Costes de Operación'!N9)</f>
        <v>0</v>
      </c>
      <c r="N63" s="233">
        <f>+IF('Costes de Operación'!O9="","-",'Costes de Operación'!O9)</f>
        <v>0</v>
      </c>
      <c r="O63" s="233">
        <f>+IF('Costes de Operación'!P9="","-",'Costes de Operación'!P9)</f>
        <v>0</v>
      </c>
      <c r="P63" s="233">
        <f>+IF('Costes de Operación'!Q9="","-",'Costes de Operación'!Q9)</f>
        <v>0</v>
      </c>
      <c r="Q63" s="233">
        <f>+IF('Costes de Operación'!R9="","-",'Costes de Operación'!R9)</f>
        <v>0</v>
      </c>
      <c r="R63" s="233">
        <f>+IF('Costes de Operación'!S9="","-",'Costes de Operación'!S9)</f>
        <v>0</v>
      </c>
      <c r="S63" s="233">
        <f>+IF('Costes de Operación'!T9="","-",'Costes de Operación'!T9)</f>
        <v>0</v>
      </c>
      <c r="T63" s="233">
        <f>+IF('Costes de Operación'!U9="","-",'Costes de Operación'!U9)</f>
        <v>0</v>
      </c>
      <c r="U63" s="233">
        <f>+IF('Costes de Operación'!V9="","-",'Costes de Operación'!V9)</f>
        <v>0</v>
      </c>
      <c r="V63" s="233">
        <f>+IF('Costes de Operación'!W9="","-",'Costes de Operación'!W9)</f>
        <v>0</v>
      </c>
      <c r="W63" s="233">
        <f>+IF('Costes de Operación'!X9="","-",'Costes de Operación'!X9)</f>
        <v>0</v>
      </c>
      <c r="X63" s="233">
        <f>+IF('Costes de Operación'!Y9="","-",'Costes de Operación'!Y9)</f>
        <v>0</v>
      </c>
      <c r="Y63" s="233">
        <f>+IF('Costes de Operación'!Z9="","-",'Costes de Operación'!Z9)</f>
        <v>0</v>
      </c>
      <c r="Z63" s="233">
        <f>+IF('Costes de Operación'!AA9="","-",'Costes de Operación'!AA9)</f>
        <v>0</v>
      </c>
      <c r="AA63" s="233">
        <f>+IF('Costes de Operación'!AB9="","-",'Costes de Operación'!AB9)</f>
        <v>0</v>
      </c>
      <c r="AB63" s="233">
        <f>+IF('Costes de Operación'!AC9="","-",'Costes de Operación'!AC9)</f>
        <v>0</v>
      </c>
      <c r="AC63" s="233">
        <f>+IF('Costes de Operación'!AD9="","-",'Costes de Operación'!AD9)</f>
        <v>0</v>
      </c>
      <c r="AD63" s="233">
        <f>+IF('Costes de Operación'!AE9="","-",'Costes de Operación'!AE9)</f>
        <v>0</v>
      </c>
      <c r="AE63" s="233">
        <f>+IF('Costes de Operación'!AF9="","-",'Costes de Operación'!AF9)</f>
        <v>0</v>
      </c>
      <c r="AF63" s="233">
        <f>+IF('Costes de Operación'!AG9="","-",'Costes de Operación'!AG9)</f>
        <v>0</v>
      </c>
      <c r="AG63" s="233">
        <f>+IF('Costes de Operación'!AH9="","-",'Costes de Operación'!AH9)</f>
        <v>0</v>
      </c>
      <c r="AH63" s="234">
        <f>+IF('Costes de Operación'!AI9="","-",'Costes de Operación'!AI9)</f>
        <v>0</v>
      </c>
    </row>
    <row r="64" spans="3:34" ht="15.75" thickBot="1">
      <c r="C64" s="89" t="s">
        <v>6</v>
      </c>
      <c r="D64" s="227">
        <f>+IF('Costes de Operación'!E10="","-",'Costes de Operación'!E10)</f>
        <v>0</v>
      </c>
      <c r="E64" s="235">
        <f>+IF('Costes de Operación'!F10="","-",'Costes de Operación'!F10)</f>
        <v>0</v>
      </c>
      <c r="F64" s="233">
        <f>+IF('Costes de Operación'!G10="","-",'Costes de Operación'!G10)</f>
        <v>0</v>
      </c>
      <c r="G64" s="233">
        <f>+IF('Costes de Operación'!H10="","-",'Costes de Operación'!H10)</f>
        <v>0</v>
      </c>
      <c r="H64" s="233">
        <f>+IF('Costes de Operación'!I10="","-",'Costes de Operación'!I10)</f>
        <v>0</v>
      </c>
      <c r="I64" s="233">
        <f>+IF('Costes de Operación'!J10="","-",'Costes de Operación'!J10)</f>
        <v>0</v>
      </c>
      <c r="J64" s="233">
        <f>+IF('Costes de Operación'!K10="","-",'Costes de Operación'!K10)</f>
        <v>0</v>
      </c>
      <c r="K64" s="233">
        <f>+IF('Costes de Operación'!L10="","-",'Costes de Operación'!L10)</f>
        <v>0</v>
      </c>
      <c r="L64" s="233">
        <f>+IF('Costes de Operación'!M10="","-",'Costes de Operación'!M10)</f>
        <v>0</v>
      </c>
      <c r="M64" s="233">
        <f>+IF('Costes de Operación'!N10="","-",'Costes de Operación'!N10)</f>
        <v>0</v>
      </c>
      <c r="N64" s="233">
        <f>+IF('Costes de Operación'!O10="","-",'Costes de Operación'!O10)</f>
        <v>0</v>
      </c>
      <c r="O64" s="233">
        <f>+IF('Costes de Operación'!P10="","-",'Costes de Operación'!P10)</f>
        <v>0</v>
      </c>
      <c r="P64" s="233">
        <f>+IF('Costes de Operación'!Q10="","-",'Costes de Operación'!Q10)</f>
        <v>0</v>
      </c>
      <c r="Q64" s="233">
        <f>+IF('Costes de Operación'!R10="","-",'Costes de Operación'!R10)</f>
        <v>0</v>
      </c>
      <c r="R64" s="233">
        <f>+IF('Costes de Operación'!S10="","-",'Costes de Operación'!S10)</f>
        <v>0</v>
      </c>
      <c r="S64" s="233">
        <f>+IF('Costes de Operación'!T10="","-",'Costes de Operación'!T10)</f>
        <v>0</v>
      </c>
      <c r="T64" s="233">
        <f>+IF('Costes de Operación'!U10="","-",'Costes de Operación'!U10)</f>
        <v>0</v>
      </c>
      <c r="U64" s="233">
        <f>+IF('Costes de Operación'!V10="","-",'Costes de Operación'!V10)</f>
        <v>0</v>
      </c>
      <c r="V64" s="233">
        <f>+IF('Costes de Operación'!W10="","-",'Costes de Operación'!W10)</f>
        <v>0</v>
      </c>
      <c r="W64" s="233">
        <f>+IF('Costes de Operación'!X10="","-",'Costes de Operación'!X10)</f>
        <v>0</v>
      </c>
      <c r="X64" s="233">
        <f>+IF('Costes de Operación'!Y10="","-",'Costes de Operación'!Y10)</f>
        <v>0</v>
      </c>
      <c r="Y64" s="233">
        <f>+IF('Costes de Operación'!Z10="","-",'Costes de Operación'!Z10)</f>
        <v>0</v>
      </c>
      <c r="Z64" s="233">
        <f>+IF('Costes de Operación'!AA10="","-",'Costes de Operación'!AA10)</f>
        <v>0</v>
      </c>
      <c r="AA64" s="233">
        <f>+IF('Costes de Operación'!AB10="","-",'Costes de Operación'!AB10)</f>
        <v>0</v>
      </c>
      <c r="AB64" s="233">
        <f>+IF('Costes de Operación'!AC10="","-",'Costes de Operación'!AC10)</f>
        <v>0</v>
      </c>
      <c r="AC64" s="233">
        <f>+IF('Costes de Operación'!AD10="","-",'Costes de Operación'!AD10)</f>
        <v>0</v>
      </c>
      <c r="AD64" s="233">
        <f>+IF('Costes de Operación'!AE10="","-",'Costes de Operación'!AE10)</f>
        <v>0</v>
      </c>
      <c r="AE64" s="233">
        <f>+IF('Costes de Operación'!AF10="","-",'Costes de Operación'!AF10)</f>
        <v>0</v>
      </c>
      <c r="AF64" s="233">
        <f>+IF('Costes de Operación'!AG10="","-",'Costes de Operación'!AG10)</f>
        <v>0</v>
      </c>
      <c r="AG64" s="233">
        <f>+IF('Costes de Operación'!AH10="","-",'Costes de Operación'!AH10)</f>
        <v>0</v>
      </c>
      <c r="AH64" s="234">
        <f>+IF('Costes de Operación'!AI10="","-",'Costes de Operación'!AI10)</f>
        <v>0</v>
      </c>
    </row>
    <row r="65" spans="3:34" ht="15.75" thickBot="1">
      <c r="C65" s="5" t="s">
        <v>7</v>
      </c>
      <c r="D65" s="228">
        <f>+IF('Costes de Operación'!E11="","-",'Costes de Operación'!E11)</f>
        <v>0</v>
      </c>
      <c r="E65" s="233">
        <f>+IF('Costes de Operación'!F11="","-",'Costes de Operación'!F11)</f>
        <v>0</v>
      </c>
      <c r="F65" s="233">
        <f>+IF('Costes de Operación'!G11="","-",'Costes de Operación'!G11)</f>
        <v>0</v>
      </c>
      <c r="G65" s="233">
        <f>+IF('Costes de Operación'!H11="","-",'Costes de Operación'!H11)</f>
        <v>0</v>
      </c>
      <c r="H65" s="233">
        <f>+IF('Costes de Operación'!I11="","-",'Costes de Operación'!I11)</f>
        <v>0</v>
      </c>
      <c r="I65" s="233">
        <f>+IF('Costes de Operación'!J11="","-",'Costes de Operación'!J11)</f>
        <v>0</v>
      </c>
      <c r="J65" s="233">
        <f>+IF('Costes de Operación'!K11="","-",'Costes de Operación'!K11)</f>
        <v>0</v>
      </c>
      <c r="K65" s="233">
        <f>+IF('Costes de Operación'!L11="","-",'Costes de Operación'!L11)</f>
        <v>0</v>
      </c>
      <c r="L65" s="233">
        <f>+IF('Costes de Operación'!M11="","-",'Costes de Operación'!M11)</f>
        <v>0</v>
      </c>
      <c r="M65" s="233">
        <f>+IF('Costes de Operación'!N11="","-",'Costes de Operación'!N11)</f>
        <v>0</v>
      </c>
      <c r="N65" s="233">
        <f>+IF('Costes de Operación'!O11="","-",'Costes de Operación'!O11)</f>
        <v>0</v>
      </c>
      <c r="O65" s="233">
        <f>+IF('Costes de Operación'!P11="","-",'Costes de Operación'!P11)</f>
        <v>0</v>
      </c>
      <c r="P65" s="233">
        <f>+IF('Costes de Operación'!Q11="","-",'Costes de Operación'!Q11)</f>
        <v>0</v>
      </c>
      <c r="Q65" s="233">
        <f>+IF('Costes de Operación'!R11="","-",'Costes de Operación'!R11)</f>
        <v>0</v>
      </c>
      <c r="R65" s="233">
        <f>+IF('Costes de Operación'!S11="","-",'Costes de Operación'!S11)</f>
        <v>0</v>
      </c>
      <c r="S65" s="233">
        <f>+IF('Costes de Operación'!T11="","-",'Costes de Operación'!T11)</f>
        <v>0</v>
      </c>
      <c r="T65" s="233">
        <f>+IF('Costes de Operación'!U11="","-",'Costes de Operación'!U11)</f>
        <v>0</v>
      </c>
      <c r="U65" s="233">
        <f>+IF('Costes de Operación'!V11="","-",'Costes de Operación'!V11)</f>
        <v>0</v>
      </c>
      <c r="V65" s="233">
        <f>+IF('Costes de Operación'!W11="","-",'Costes de Operación'!W11)</f>
        <v>0</v>
      </c>
      <c r="W65" s="233">
        <f>+IF('Costes de Operación'!X11="","-",'Costes de Operación'!X11)</f>
        <v>0</v>
      </c>
      <c r="X65" s="233">
        <f>+IF('Costes de Operación'!Y11="","-",'Costes de Operación'!Y11)</f>
        <v>0</v>
      </c>
      <c r="Y65" s="233">
        <f>+IF('Costes de Operación'!Z11="","-",'Costes de Operación'!Z11)</f>
        <v>0</v>
      </c>
      <c r="Z65" s="233">
        <f>+IF('Costes de Operación'!AA11="","-",'Costes de Operación'!AA11)</f>
        <v>0</v>
      </c>
      <c r="AA65" s="233">
        <f>+IF('Costes de Operación'!AB11="","-",'Costes de Operación'!AB11)</f>
        <v>0</v>
      </c>
      <c r="AB65" s="233">
        <f>+IF('Costes de Operación'!AC11="","-",'Costes de Operación'!AC11)</f>
        <v>0</v>
      </c>
      <c r="AC65" s="233">
        <f>+IF('Costes de Operación'!AD11="","-",'Costes de Operación'!AD11)</f>
        <v>0</v>
      </c>
      <c r="AD65" s="233">
        <f>+IF('Costes de Operación'!AE11="","-",'Costes de Operación'!AE11)</f>
        <v>0</v>
      </c>
      <c r="AE65" s="233">
        <f>+IF('Costes de Operación'!AF11="","-",'Costes de Operación'!AF11)</f>
        <v>0</v>
      </c>
      <c r="AF65" s="233">
        <f>+IF('Costes de Operación'!AG11="","-",'Costes de Operación'!AG11)</f>
        <v>0</v>
      </c>
      <c r="AG65" s="233">
        <f>+IF('Costes de Operación'!AH11="","-",'Costes de Operación'!AH11)</f>
        <v>0</v>
      </c>
      <c r="AH65" s="234">
        <f>+IF('Costes de Operación'!AI11="","-",'Costes de Operación'!AI11)</f>
        <v>0</v>
      </c>
    </row>
    <row r="66" spans="3:34" ht="15.75" thickBot="1">
      <c r="C66" s="4" t="s">
        <v>1</v>
      </c>
      <c r="D66" s="225">
        <f>+IF('Costes de Operación'!E12="","-",'Costes de Operación'!E12)</f>
        <v>0</v>
      </c>
      <c r="E66" s="231">
        <f>+IF('Costes de Operación'!F12="","-",'Costes de Operación'!F12)</f>
        <v>0</v>
      </c>
      <c r="F66" s="231">
        <f>+IF('Costes de Operación'!G12="","-",'Costes de Operación'!G12)</f>
        <v>0</v>
      </c>
      <c r="G66" s="231">
        <f>+IF('Costes de Operación'!H12="","-",'Costes de Operación'!H12)</f>
        <v>0</v>
      </c>
      <c r="H66" s="231">
        <f>+IF('Costes de Operación'!I12="","-",'Costes de Operación'!I12)</f>
        <v>0</v>
      </c>
      <c r="I66" s="231">
        <f>+IF('Costes de Operación'!J12="","-",'Costes de Operación'!J12)</f>
        <v>0</v>
      </c>
      <c r="J66" s="231">
        <f>+IF('Costes de Operación'!K12="","-",'Costes de Operación'!K12)</f>
        <v>0</v>
      </c>
      <c r="K66" s="231">
        <f>+IF('Costes de Operación'!L12="","-",'Costes de Operación'!L12)</f>
        <v>0</v>
      </c>
      <c r="L66" s="231">
        <f>+IF('Costes de Operación'!M12="","-",'Costes de Operación'!M12)</f>
        <v>0</v>
      </c>
      <c r="M66" s="231">
        <f>+IF('Costes de Operación'!N12="","-",'Costes de Operación'!N12)</f>
        <v>0</v>
      </c>
      <c r="N66" s="231">
        <f>+IF('Costes de Operación'!O12="","-",'Costes de Operación'!O12)</f>
        <v>0</v>
      </c>
      <c r="O66" s="231">
        <f>+IF('Costes de Operación'!P12="","-",'Costes de Operación'!P12)</f>
        <v>0</v>
      </c>
      <c r="P66" s="231">
        <f>+IF('Costes de Operación'!Q12="","-",'Costes de Operación'!Q12)</f>
        <v>0</v>
      </c>
      <c r="Q66" s="231">
        <f>+IF('Costes de Operación'!R12="","-",'Costes de Operación'!R12)</f>
        <v>0</v>
      </c>
      <c r="R66" s="231">
        <f>+IF('Costes de Operación'!S12="","-",'Costes de Operación'!S12)</f>
        <v>0</v>
      </c>
      <c r="S66" s="231">
        <f>+IF('Costes de Operación'!T12="","-",'Costes de Operación'!T12)</f>
        <v>0</v>
      </c>
      <c r="T66" s="231">
        <f>+IF('Costes de Operación'!U12="","-",'Costes de Operación'!U12)</f>
        <v>0</v>
      </c>
      <c r="U66" s="231">
        <f>+IF('Costes de Operación'!V12="","-",'Costes de Operación'!V12)</f>
        <v>0</v>
      </c>
      <c r="V66" s="231">
        <f>+IF('Costes de Operación'!W12="","-",'Costes de Operación'!W12)</f>
        <v>0</v>
      </c>
      <c r="W66" s="231">
        <f>+IF('Costes de Operación'!X12="","-",'Costes de Operación'!X12)</f>
        <v>0</v>
      </c>
      <c r="X66" s="231">
        <f>+IF('Costes de Operación'!Y12="","-",'Costes de Operación'!Y12)</f>
        <v>0</v>
      </c>
      <c r="Y66" s="231">
        <f>+IF('Costes de Operación'!Z12="","-",'Costes de Operación'!Z12)</f>
        <v>0</v>
      </c>
      <c r="Z66" s="231">
        <f>+IF('Costes de Operación'!AA12="","-",'Costes de Operación'!AA12)</f>
        <v>0</v>
      </c>
      <c r="AA66" s="231">
        <f>+IF('Costes de Operación'!AB12="","-",'Costes de Operación'!AB12)</f>
        <v>0</v>
      </c>
      <c r="AB66" s="231">
        <f>+IF('Costes de Operación'!AC12="","-",'Costes de Operación'!AC12)</f>
        <v>0</v>
      </c>
      <c r="AC66" s="231">
        <f>+IF('Costes de Operación'!AD12="","-",'Costes de Operación'!AD12)</f>
        <v>0</v>
      </c>
      <c r="AD66" s="231">
        <f>+IF('Costes de Operación'!AE12="","-",'Costes de Operación'!AE12)</f>
        <v>0</v>
      </c>
      <c r="AE66" s="231">
        <f>+IF('Costes de Operación'!AF12="","-",'Costes de Operación'!AF12)</f>
        <v>0</v>
      </c>
      <c r="AF66" s="231">
        <f>+IF('Costes de Operación'!AG12="","-",'Costes de Operación'!AG12)</f>
        <v>0</v>
      </c>
      <c r="AG66" s="231">
        <f>+IF('Costes de Operación'!AH12="","-",'Costes de Operación'!AH12)</f>
        <v>0</v>
      </c>
      <c r="AH66" s="232">
        <f>+IF('Costes de Operación'!AI12="","-",'Costes de Operación'!AI12)</f>
        <v>0</v>
      </c>
    </row>
    <row r="67" spans="3:34" ht="15.75" thickBot="1">
      <c r="C67" s="5" t="s">
        <v>5</v>
      </c>
      <c r="D67" s="228">
        <f>+IF('Costes de Operación'!E13="","-",'Costes de Operación'!E13)</f>
        <v>0</v>
      </c>
      <c r="E67" s="233">
        <f>+IF('Costes de Operación'!F13="","-",'Costes de Operación'!F13)</f>
        <v>0</v>
      </c>
      <c r="F67" s="233">
        <f>+IF('Costes de Operación'!G13="","-",'Costes de Operación'!G13)</f>
        <v>0</v>
      </c>
      <c r="G67" s="233">
        <f>+IF('Costes de Operación'!H13="","-",'Costes de Operación'!H13)</f>
        <v>0</v>
      </c>
      <c r="H67" s="233">
        <f>+IF('Costes de Operación'!I13="","-",'Costes de Operación'!I13)</f>
        <v>0</v>
      </c>
      <c r="I67" s="233">
        <f>+IF('Costes de Operación'!J13="","-",'Costes de Operación'!J13)</f>
        <v>0</v>
      </c>
      <c r="J67" s="233">
        <f>+IF('Costes de Operación'!K13="","-",'Costes de Operación'!K13)</f>
        <v>0</v>
      </c>
      <c r="K67" s="233">
        <f>+IF('Costes de Operación'!L13="","-",'Costes de Operación'!L13)</f>
        <v>0</v>
      </c>
      <c r="L67" s="233">
        <f>+IF('Costes de Operación'!M13="","-",'Costes de Operación'!M13)</f>
        <v>0</v>
      </c>
      <c r="M67" s="233">
        <f>+IF('Costes de Operación'!N13="","-",'Costes de Operación'!N13)</f>
        <v>0</v>
      </c>
      <c r="N67" s="233">
        <f>+IF('Costes de Operación'!O13="","-",'Costes de Operación'!O13)</f>
        <v>0</v>
      </c>
      <c r="O67" s="233">
        <f>+IF('Costes de Operación'!P13="","-",'Costes de Operación'!P13)</f>
        <v>0</v>
      </c>
      <c r="P67" s="233">
        <f>+IF('Costes de Operación'!Q13="","-",'Costes de Operación'!Q13)</f>
        <v>0</v>
      </c>
      <c r="Q67" s="233">
        <f>+IF('Costes de Operación'!R13="","-",'Costes de Operación'!R13)</f>
        <v>0</v>
      </c>
      <c r="R67" s="233">
        <f>+IF('Costes de Operación'!S13="","-",'Costes de Operación'!S13)</f>
        <v>0</v>
      </c>
      <c r="S67" s="233">
        <f>+IF('Costes de Operación'!T13="","-",'Costes de Operación'!T13)</f>
        <v>0</v>
      </c>
      <c r="T67" s="233">
        <f>+IF('Costes de Operación'!U13="","-",'Costes de Operación'!U13)</f>
        <v>0</v>
      </c>
      <c r="U67" s="233">
        <f>+IF('Costes de Operación'!V13="","-",'Costes de Operación'!V13)</f>
        <v>0</v>
      </c>
      <c r="V67" s="233">
        <f>+IF('Costes de Operación'!W13="","-",'Costes de Operación'!W13)</f>
        <v>0</v>
      </c>
      <c r="W67" s="233">
        <f>+IF('Costes de Operación'!X13="","-",'Costes de Operación'!X13)</f>
        <v>0</v>
      </c>
      <c r="X67" s="233">
        <f>+IF('Costes de Operación'!Y13="","-",'Costes de Operación'!Y13)</f>
        <v>0</v>
      </c>
      <c r="Y67" s="233">
        <f>+IF('Costes de Operación'!Z13="","-",'Costes de Operación'!Z13)</f>
        <v>0</v>
      </c>
      <c r="Z67" s="233">
        <f>+IF('Costes de Operación'!AA13="","-",'Costes de Operación'!AA13)</f>
        <v>0</v>
      </c>
      <c r="AA67" s="233">
        <f>+IF('Costes de Operación'!AB13="","-",'Costes de Operación'!AB13)</f>
        <v>0</v>
      </c>
      <c r="AB67" s="233">
        <f>+IF('Costes de Operación'!AC13="","-",'Costes de Operación'!AC13)</f>
        <v>0</v>
      </c>
      <c r="AC67" s="233">
        <f>+IF('Costes de Operación'!AD13="","-",'Costes de Operación'!AD13)</f>
        <v>0</v>
      </c>
      <c r="AD67" s="233">
        <f>+IF('Costes de Operación'!AE13="","-",'Costes de Operación'!AE13)</f>
        <v>0</v>
      </c>
      <c r="AE67" s="233">
        <f>+IF('Costes de Operación'!AF13="","-",'Costes de Operación'!AF13)</f>
        <v>0</v>
      </c>
      <c r="AF67" s="233">
        <f>+IF('Costes de Operación'!AG13="","-",'Costes de Operación'!AG13)</f>
        <v>0</v>
      </c>
      <c r="AG67" s="233">
        <f>+IF('Costes de Operación'!AH13="","-",'Costes de Operación'!AH13)</f>
        <v>0</v>
      </c>
      <c r="AH67" s="234">
        <f>+IF('Costes de Operación'!AI13="","-",'Costes de Operación'!AI13)</f>
        <v>0</v>
      </c>
    </row>
    <row r="68" spans="3:34" ht="15.75" thickBot="1">
      <c r="C68" s="5" t="s">
        <v>6</v>
      </c>
      <c r="D68" s="228">
        <f>+IF('Costes de Operación'!E14="","-",'Costes de Operación'!E14)</f>
        <v>0</v>
      </c>
      <c r="E68" s="233">
        <f>+IF('Costes de Operación'!F14="","-",'Costes de Operación'!F14)</f>
        <v>0</v>
      </c>
      <c r="F68" s="233">
        <f>+IF('Costes de Operación'!G14="","-",'Costes de Operación'!G14)</f>
        <v>0</v>
      </c>
      <c r="G68" s="233">
        <f>+IF('Costes de Operación'!H14="","-",'Costes de Operación'!H14)</f>
        <v>0</v>
      </c>
      <c r="H68" s="233">
        <f>+IF('Costes de Operación'!I14="","-",'Costes de Operación'!I14)</f>
        <v>0</v>
      </c>
      <c r="I68" s="233">
        <f>+IF('Costes de Operación'!J14="","-",'Costes de Operación'!J14)</f>
        <v>0</v>
      </c>
      <c r="J68" s="233">
        <f>+IF('Costes de Operación'!K14="","-",'Costes de Operación'!K14)</f>
        <v>0</v>
      </c>
      <c r="K68" s="233">
        <f>+IF('Costes de Operación'!L14="","-",'Costes de Operación'!L14)</f>
        <v>0</v>
      </c>
      <c r="L68" s="233">
        <f>+IF('Costes de Operación'!M14="","-",'Costes de Operación'!M14)</f>
        <v>0</v>
      </c>
      <c r="M68" s="233">
        <f>+IF('Costes de Operación'!N14="","-",'Costes de Operación'!N14)</f>
        <v>0</v>
      </c>
      <c r="N68" s="233">
        <f>+IF('Costes de Operación'!O14="","-",'Costes de Operación'!O14)</f>
        <v>0</v>
      </c>
      <c r="O68" s="233">
        <f>+IF('Costes de Operación'!P14="","-",'Costes de Operación'!P14)</f>
        <v>0</v>
      </c>
      <c r="P68" s="233">
        <f>+IF('Costes de Operación'!Q14="","-",'Costes de Operación'!Q14)</f>
        <v>0</v>
      </c>
      <c r="Q68" s="233">
        <f>+IF('Costes de Operación'!R14="","-",'Costes de Operación'!R14)</f>
        <v>0</v>
      </c>
      <c r="R68" s="233">
        <f>+IF('Costes de Operación'!S14="","-",'Costes de Operación'!S14)</f>
        <v>0</v>
      </c>
      <c r="S68" s="233">
        <f>+IF('Costes de Operación'!T14="","-",'Costes de Operación'!T14)</f>
        <v>0</v>
      </c>
      <c r="T68" s="233">
        <f>+IF('Costes de Operación'!U14="","-",'Costes de Operación'!U14)</f>
        <v>0</v>
      </c>
      <c r="U68" s="233">
        <f>+IF('Costes de Operación'!V14="","-",'Costes de Operación'!V14)</f>
        <v>0</v>
      </c>
      <c r="V68" s="233">
        <f>+IF('Costes de Operación'!W14="","-",'Costes de Operación'!W14)</f>
        <v>0</v>
      </c>
      <c r="W68" s="233">
        <f>+IF('Costes de Operación'!X14="","-",'Costes de Operación'!X14)</f>
        <v>0</v>
      </c>
      <c r="X68" s="233">
        <f>+IF('Costes de Operación'!Y14="","-",'Costes de Operación'!Y14)</f>
        <v>0</v>
      </c>
      <c r="Y68" s="233">
        <f>+IF('Costes de Operación'!Z14="","-",'Costes de Operación'!Z14)</f>
        <v>0</v>
      </c>
      <c r="Z68" s="233">
        <f>+IF('Costes de Operación'!AA14="","-",'Costes de Operación'!AA14)</f>
        <v>0</v>
      </c>
      <c r="AA68" s="233">
        <f>+IF('Costes de Operación'!AB14="","-",'Costes de Operación'!AB14)</f>
        <v>0</v>
      </c>
      <c r="AB68" s="233">
        <f>+IF('Costes de Operación'!AC14="","-",'Costes de Operación'!AC14)</f>
        <v>0</v>
      </c>
      <c r="AC68" s="233">
        <f>+IF('Costes de Operación'!AD14="","-",'Costes de Operación'!AD14)</f>
        <v>0</v>
      </c>
      <c r="AD68" s="233">
        <f>+IF('Costes de Operación'!AE14="","-",'Costes de Operación'!AE14)</f>
        <v>0</v>
      </c>
      <c r="AE68" s="233">
        <f>+IF('Costes de Operación'!AF14="","-",'Costes de Operación'!AF14)</f>
        <v>0</v>
      </c>
      <c r="AF68" s="233">
        <f>+IF('Costes de Operación'!AG14="","-",'Costes de Operación'!AG14)</f>
        <v>0</v>
      </c>
      <c r="AG68" s="233">
        <f>+IF('Costes de Operación'!AH14="","-",'Costes de Operación'!AH14)</f>
        <v>0</v>
      </c>
      <c r="AH68" s="234">
        <f>+IF('Costes de Operación'!AI14="","-",'Costes de Operación'!AI14)</f>
        <v>0</v>
      </c>
    </row>
    <row r="69" spans="3:34" ht="15.75" thickBot="1">
      <c r="C69" s="5" t="s">
        <v>7</v>
      </c>
      <c r="D69" s="228">
        <f>+IF('Costes de Operación'!E15="","-",'Costes de Operación'!E15)</f>
        <v>0</v>
      </c>
      <c r="E69" s="233">
        <f>+IF('Costes de Operación'!F15="","-",'Costes de Operación'!F15)</f>
        <v>0</v>
      </c>
      <c r="F69" s="233">
        <f>+IF('Costes de Operación'!G15="","-",'Costes de Operación'!G15)</f>
        <v>0</v>
      </c>
      <c r="G69" s="233">
        <f>+IF('Costes de Operación'!H15="","-",'Costes de Operación'!H15)</f>
        <v>0</v>
      </c>
      <c r="H69" s="233">
        <f>+IF('Costes de Operación'!I15="","-",'Costes de Operación'!I15)</f>
        <v>0</v>
      </c>
      <c r="I69" s="233">
        <f>+IF('Costes de Operación'!J15="","-",'Costes de Operación'!J15)</f>
        <v>0</v>
      </c>
      <c r="J69" s="233">
        <f>+IF('Costes de Operación'!K15="","-",'Costes de Operación'!K15)</f>
        <v>0</v>
      </c>
      <c r="K69" s="233">
        <f>+IF('Costes de Operación'!L15="","-",'Costes de Operación'!L15)</f>
        <v>0</v>
      </c>
      <c r="L69" s="233">
        <f>+IF('Costes de Operación'!M15="","-",'Costes de Operación'!M15)</f>
        <v>0</v>
      </c>
      <c r="M69" s="233">
        <f>+IF('Costes de Operación'!N15="","-",'Costes de Operación'!N15)</f>
        <v>0</v>
      </c>
      <c r="N69" s="233">
        <f>+IF('Costes de Operación'!O15="","-",'Costes de Operación'!O15)</f>
        <v>0</v>
      </c>
      <c r="O69" s="233">
        <f>+IF('Costes de Operación'!P15="","-",'Costes de Operación'!P15)</f>
        <v>0</v>
      </c>
      <c r="P69" s="233">
        <f>+IF('Costes de Operación'!Q15="","-",'Costes de Operación'!Q15)</f>
        <v>0</v>
      </c>
      <c r="Q69" s="233">
        <f>+IF('Costes de Operación'!R15="","-",'Costes de Operación'!R15)</f>
        <v>0</v>
      </c>
      <c r="R69" s="233">
        <f>+IF('Costes de Operación'!S15="","-",'Costes de Operación'!S15)</f>
        <v>0</v>
      </c>
      <c r="S69" s="233">
        <f>+IF('Costes de Operación'!T15="","-",'Costes de Operación'!T15)</f>
        <v>0</v>
      </c>
      <c r="T69" s="233">
        <f>+IF('Costes de Operación'!U15="","-",'Costes de Operación'!U15)</f>
        <v>0</v>
      </c>
      <c r="U69" s="233">
        <f>+IF('Costes de Operación'!V15="","-",'Costes de Operación'!V15)</f>
        <v>0</v>
      </c>
      <c r="V69" s="233">
        <f>+IF('Costes de Operación'!W15="","-",'Costes de Operación'!W15)</f>
        <v>0</v>
      </c>
      <c r="W69" s="233">
        <f>+IF('Costes de Operación'!X15="","-",'Costes de Operación'!X15)</f>
        <v>0</v>
      </c>
      <c r="X69" s="233">
        <f>+IF('Costes de Operación'!Y15="","-",'Costes de Operación'!Y15)</f>
        <v>0</v>
      </c>
      <c r="Y69" s="233">
        <f>+IF('Costes de Operación'!Z15="","-",'Costes de Operación'!Z15)</f>
        <v>0</v>
      </c>
      <c r="Z69" s="233">
        <f>+IF('Costes de Operación'!AA15="","-",'Costes de Operación'!AA15)</f>
        <v>0</v>
      </c>
      <c r="AA69" s="233">
        <f>+IF('Costes de Operación'!AB15="","-",'Costes de Operación'!AB15)</f>
        <v>0</v>
      </c>
      <c r="AB69" s="233">
        <f>+IF('Costes de Operación'!AC15="","-",'Costes de Operación'!AC15)</f>
        <v>0</v>
      </c>
      <c r="AC69" s="233">
        <f>+IF('Costes de Operación'!AD15="","-",'Costes de Operación'!AD15)</f>
        <v>0</v>
      </c>
      <c r="AD69" s="233">
        <f>+IF('Costes de Operación'!AE15="","-",'Costes de Operación'!AE15)</f>
        <v>0</v>
      </c>
      <c r="AE69" s="233">
        <f>+IF('Costes de Operación'!AF15="","-",'Costes de Operación'!AF15)</f>
        <v>0</v>
      </c>
      <c r="AF69" s="233">
        <f>+IF('Costes de Operación'!AG15="","-",'Costes de Operación'!AG15)</f>
        <v>0</v>
      </c>
      <c r="AG69" s="233">
        <f>+IF('Costes de Operación'!AH15="","-",'Costes de Operación'!AH15)</f>
        <v>0</v>
      </c>
      <c r="AH69" s="234">
        <f>+IF('Costes de Operación'!AI15="","-",'Costes de Operación'!AI15)</f>
        <v>0</v>
      </c>
    </row>
    <row r="70" spans="3:34" ht="15.75" thickBot="1">
      <c r="C70" s="6" t="s">
        <v>2</v>
      </c>
      <c r="D70" s="229">
        <f>+IF('Costes de Operación'!E16="","-",'Costes de Operación'!E16)</f>
        <v>0</v>
      </c>
      <c r="E70" s="236">
        <f>+IF('Costes de Operación'!F16="","-",'Costes de Operación'!F16)</f>
        <v>0</v>
      </c>
      <c r="F70" s="236">
        <f>+IF('Costes de Operación'!G16="","-",'Costes de Operación'!G16)</f>
        <v>0</v>
      </c>
      <c r="G70" s="236">
        <f>+IF('Costes de Operación'!H16="","-",'Costes de Operación'!H16)</f>
        <v>0</v>
      </c>
      <c r="H70" s="236">
        <f>+IF('Costes de Operación'!I16="","-",'Costes de Operación'!I16)</f>
        <v>0</v>
      </c>
      <c r="I70" s="236">
        <f>+IF('Costes de Operación'!J16="","-",'Costes de Operación'!J16)</f>
        <v>0</v>
      </c>
      <c r="J70" s="236">
        <f>+IF('Costes de Operación'!K16="","-",'Costes de Operación'!K16)</f>
        <v>0</v>
      </c>
      <c r="K70" s="236">
        <f>+IF('Costes de Operación'!L16="","-",'Costes de Operación'!L16)</f>
        <v>0</v>
      </c>
      <c r="L70" s="236">
        <f>+IF('Costes de Operación'!M16="","-",'Costes de Operación'!M16)</f>
        <v>0</v>
      </c>
      <c r="M70" s="236">
        <f>+IF('Costes de Operación'!N16="","-",'Costes de Operación'!N16)</f>
        <v>0</v>
      </c>
      <c r="N70" s="236">
        <f>+IF('Costes de Operación'!O16="","-",'Costes de Operación'!O16)</f>
        <v>0</v>
      </c>
      <c r="O70" s="236">
        <f>+IF('Costes de Operación'!P16="","-",'Costes de Operación'!P16)</f>
        <v>0</v>
      </c>
      <c r="P70" s="236">
        <f>+IF('Costes de Operación'!Q16="","-",'Costes de Operación'!Q16)</f>
        <v>0</v>
      </c>
      <c r="Q70" s="236">
        <f>+IF('Costes de Operación'!R16="","-",'Costes de Operación'!R16)</f>
        <v>0</v>
      </c>
      <c r="R70" s="236">
        <f>+IF('Costes de Operación'!S16="","-",'Costes de Operación'!S16)</f>
        <v>0</v>
      </c>
      <c r="S70" s="236">
        <f>+IF('Costes de Operación'!T16="","-",'Costes de Operación'!T16)</f>
        <v>0</v>
      </c>
      <c r="T70" s="236">
        <f>+IF('Costes de Operación'!U16="","-",'Costes de Operación'!U16)</f>
        <v>0</v>
      </c>
      <c r="U70" s="236">
        <f>+IF('Costes de Operación'!V16="","-",'Costes de Operación'!V16)</f>
        <v>0</v>
      </c>
      <c r="V70" s="236">
        <f>+IF('Costes de Operación'!W16="","-",'Costes de Operación'!W16)</f>
        <v>0</v>
      </c>
      <c r="W70" s="236">
        <f>+IF('Costes de Operación'!X16="","-",'Costes de Operación'!X16)</f>
        <v>0</v>
      </c>
      <c r="X70" s="236">
        <f>+IF('Costes de Operación'!Y16="","-",'Costes de Operación'!Y16)</f>
        <v>0</v>
      </c>
      <c r="Y70" s="236">
        <f>+IF('Costes de Operación'!Z16="","-",'Costes de Operación'!Z16)</f>
        <v>0</v>
      </c>
      <c r="Z70" s="236">
        <f>+IF('Costes de Operación'!AA16="","-",'Costes de Operación'!AA16)</f>
        <v>0</v>
      </c>
      <c r="AA70" s="236">
        <f>+IF('Costes de Operación'!AB16="","-",'Costes de Operación'!AB16)</f>
        <v>0</v>
      </c>
      <c r="AB70" s="236">
        <f>+IF('Costes de Operación'!AC16="","-",'Costes de Operación'!AC16)</f>
        <v>0</v>
      </c>
      <c r="AC70" s="236">
        <f>+IF('Costes de Operación'!AD16="","-",'Costes de Operación'!AD16)</f>
        <v>0</v>
      </c>
      <c r="AD70" s="236">
        <f>+IF('Costes de Operación'!AE16="","-",'Costes de Operación'!AE16)</f>
        <v>0</v>
      </c>
      <c r="AE70" s="236">
        <f>+IF('Costes de Operación'!AF16="","-",'Costes de Operación'!AF16)</f>
        <v>0</v>
      </c>
      <c r="AF70" s="236">
        <f>+IF('Costes de Operación'!AG16="","-",'Costes de Operación'!AG16)</f>
        <v>0</v>
      </c>
      <c r="AG70" s="236">
        <f>+IF('Costes de Operación'!AH16="","-",'Costes de Operación'!AH16)</f>
        <v>0</v>
      </c>
      <c r="AH70" s="237">
        <f>+IF('Costes de Operación'!AI16="","-",'Costes de Operación'!AI16)</f>
        <v>0</v>
      </c>
    </row>
    <row r="71" spans="3:34" ht="15.75" thickBot="1">
      <c r="C71" s="11" t="s">
        <v>5</v>
      </c>
      <c r="D71" s="230">
        <f>+IF('Costes de Operación'!E17="","-",'Costes de Operación'!E17)</f>
        <v>0</v>
      </c>
      <c r="E71" s="238">
        <f>+IF('Costes de Operación'!F17="","-",'Costes de Operación'!F17)</f>
        <v>0</v>
      </c>
      <c r="F71" s="238">
        <f>+IF('Costes de Operación'!G17="","-",'Costes de Operación'!G17)</f>
        <v>0</v>
      </c>
      <c r="G71" s="238">
        <f>+IF('Costes de Operación'!H17="","-",'Costes de Operación'!H17)</f>
        <v>0</v>
      </c>
      <c r="H71" s="238">
        <f>+IF('Costes de Operación'!I17="","-",'Costes de Operación'!I17)</f>
        <v>0</v>
      </c>
      <c r="I71" s="238">
        <f>+IF('Costes de Operación'!J17="","-",'Costes de Operación'!J17)</f>
        <v>0</v>
      </c>
      <c r="J71" s="238">
        <f>+IF('Costes de Operación'!K17="","-",'Costes de Operación'!K17)</f>
        <v>0</v>
      </c>
      <c r="K71" s="238">
        <f>+IF('Costes de Operación'!L17="","-",'Costes de Operación'!L17)</f>
        <v>0</v>
      </c>
      <c r="L71" s="238">
        <f>+IF('Costes de Operación'!M17="","-",'Costes de Operación'!M17)</f>
        <v>0</v>
      </c>
      <c r="M71" s="238">
        <f>+IF('Costes de Operación'!N17="","-",'Costes de Operación'!N17)</f>
        <v>0</v>
      </c>
      <c r="N71" s="238">
        <f>+IF('Costes de Operación'!O17="","-",'Costes de Operación'!O17)</f>
        <v>0</v>
      </c>
      <c r="O71" s="238">
        <f>+IF('Costes de Operación'!P17="","-",'Costes de Operación'!P17)</f>
        <v>0</v>
      </c>
      <c r="P71" s="238">
        <f>+IF('Costes de Operación'!Q17="","-",'Costes de Operación'!Q17)</f>
        <v>0</v>
      </c>
      <c r="Q71" s="238">
        <f>+IF('Costes de Operación'!R17="","-",'Costes de Operación'!R17)</f>
        <v>0</v>
      </c>
      <c r="R71" s="238">
        <f>+IF('Costes de Operación'!S17="","-",'Costes de Operación'!S17)</f>
        <v>0</v>
      </c>
      <c r="S71" s="238">
        <f>+IF('Costes de Operación'!T17="","-",'Costes de Operación'!T17)</f>
        <v>0</v>
      </c>
      <c r="T71" s="238">
        <f>+IF('Costes de Operación'!U17="","-",'Costes de Operación'!U17)</f>
        <v>0</v>
      </c>
      <c r="U71" s="238">
        <f>+IF('Costes de Operación'!V17="","-",'Costes de Operación'!V17)</f>
        <v>0</v>
      </c>
      <c r="V71" s="238">
        <f>+IF('Costes de Operación'!W17="","-",'Costes de Operación'!W17)</f>
        <v>0</v>
      </c>
      <c r="W71" s="238">
        <f>+IF('Costes de Operación'!X17="","-",'Costes de Operación'!X17)</f>
        <v>0</v>
      </c>
      <c r="X71" s="238">
        <f>+IF('Costes de Operación'!Y17="","-",'Costes de Operación'!Y17)</f>
        <v>0</v>
      </c>
      <c r="Y71" s="238">
        <f>+IF('Costes de Operación'!Z17="","-",'Costes de Operación'!Z17)</f>
        <v>0</v>
      </c>
      <c r="Z71" s="238">
        <f>+IF('Costes de Operación'!AA17="","-",'Costes de Operación'!AA17)</f>
        <v>0</v>
      </c>
      <c r="AA71" s="238">
        <f>+IF('Costes de Operación'!AB17="","-",'Costes de Operación'!AB17)</f>
        <v>0</v>
      </c>
      <c r="AB71" s="238">
        <f>+IF('Costes de Operación'!AC17="","-",'Costes de Operación'!AC17)</f>
        <v>0</v>
      </c>
      <c r="AC71" s="238">
        <f>+IF('Costes de Operación'!AD17="","-",'Costes de Operación'!AD17)</f>
        <v>0</v>
      </c>
      <c r="AD71" s="238">
        <f>+IF('Costes de Operación'!AE17="","-",'Costes de Operación'!AE17)</f>
        <v>0</v>
      </c>
      <c r="AE71" s="238">
        <f>+IF('Costes de Operación'!AF17="","-",'Costes de Operación'!AF17)</f>
        <v>0</v>
      </c>
      <c r="AF71" s="238">
        <f>+IF('Costes de Operación'!AG17="","-",'Costes de Operación'!AG17)</f>
        <v>0</v>
      </c>
      <c r="AG71" s="238">
        <f>+IF('Costes de Operación'!AH17="","-",'Costes de Operación'!AH17)</f>
        <v>0</v>
      </c>
      <c r="AH71" s="239">
        <f>+IF('Costes de Operación'!AI17="","-",'Costes de Operación'!AI17)</f>
        <v>0</v>
      </c>
    </row>
    <row r="72" spans="3:34" ht="15.75" thickBot="1">
      <c r="C72" s="11" t="s">
        <v>6</v>
      </c>
      <c r="D72" s="230">
        <f>+IF('Costes de Operación'!E18="","-",'Costes de Operación'!E18)</f>
        <v>0</v>
      </c>
      <c r="E72" s="238">
        <f>+IF('Costes de Operación'!F18="","-",'Costes de Operación'!F18)</f>
        <v>0</v>
      </c>
      <c r="F72" s="238">
        <f>+IF('Costes de Operación'!G18="","-",'Costes de Operación'!G18)</f>
        <v>0</v>
      </c>
      <c r="G72" s="238">
        <f>+IF('Costes de Operación'!H18="","-",'Costes de Operación'!H18)</f>
        <v>0</v>
      </c>
      <c r="H72" s="238">
        <f>+IF('Costes de Operación'!I18="","-",'Costes de Operación'!I18)</f>
        <v>0</v>
      </c>
      <c r="I72" s="238">
        <f>+IF('Costes de Operación'!J18="","-",'Costes de Operación'!J18)</f>
        <v>0</v>
      </c>
      <c r="J72" s="238">
        <f>+IF('Costes de Operación'!K18="","-",'Costes de Operación'!K18)</f>
        <v>0</v>
      </c>
      <c r="K72" s="238">
        <f>+IF('Costes de Operación'!L18="","-",'Costes de Operación'!L18)</f>
        <v>0</v>
      </c>
      <c r="L72" s="238">
        <f>+IF('Costes de Operación'!M18="","-",'Costes de Operación'!M18)</f>
        <v>0</v>
      </c>
      <c r="M72" s="238">
        <f>+IF('Costes de Operación'!N18="","-",'Costes de Operación'!N18)</f>
        <v>0</v>
      </c>
      <c r="N72" s="238">
        <f>+IF('Costes de Operación'!O18="","-",'Costes de Operación'!O18)</f>
        <v>0</v>
      </c>
      <c r="O72" s="238">
        <f>+IF('Costes de Operación'!P18="","-",'Costes de Operación'!P18)</f>
        <v>0</v>
      </c>
      <c r="P72" s="238">
        <f>+IF('Costes de Operación'!Q18="","-",'Costes de Operación'!Q18)</f>
        <v>0</v>
      </c>
      <c r="Q72" s="238">
        <f>+IF('Costes de Operación'!R18="","-",'Costes de Operación'!R18)</f>
        <v>0</v>
      </c>
      <c r="R72" s="238">
        <f>+IF('Costes de Operación'!S18="","-",'Costes de Operación'!S18)</f>
        <v>0</v>
      </c>
      <c r="S72" s="238">
        <f>+IF('Costes de Operación'!T18="","-",'Costes de Operación'!T18)</f>
        <v>0</v>
      </c>
      <c r="T72" s="238">
        <f>+IF('Costes de Operación'!U18="","-",'Costes de Operación'!U18)</f>
        <v>0</v>
      </c>
      <c r="U72" s="238">
        <f>+IF('Costes de Operación'!V18="","-",'Costes de Operación'!V18)</f>
        <v>0</v>
      </c>
      <c r="V72" s="238">
        <f>+IF('Costes de Operación'!W18="","-",'Costes de Operación'!W18)</f>
        <v>0</v>
      </c>
      <c r="W72" s="238">
        <f>+IF('Costes de Operación'!X18="","-",'Costes de Operación'!X18)</f>
        <v>0</v>
      </c>
      <c r="X72" s="238">
        <f>+IF('Costes de Operación'!Y18="","-",'Costes de Operación'!Y18)</f>
        <v>0</v>
      </c>
      <c r="Y72" s="238">
        <f>+IF('Costes de Operación'!Z18="","-",'Costes de Operación'!Z18)</f>
        <v>0</v>
      </c>
      <c r="Z72" s="238">
        <f>+IF('Costes de Operación'!AA18="","-",'Costes de Operación'!AA18)</f>
        <v>0</v>
      </c>
      <c r="AA72" s="238">
        <f>+IF('Costes de Operación'!AB18="","-",'Costes de Operación'!AB18)</f>
        <v>0</v>
      </c>
      <c r="AB72" s="238">
        <f>+IF('Costes de Operación'!AC18="","-",'Costes de Operación'!AC18)</f>
        <v>0</v>
      </c>
      <c r="AC72" s="238">
        <f>+IF('Costes de Operación'!AD18="","-",'Costes de Operación'!AD18)</f>
        <v>0</v>
      </c>
      <c r="AD72" s="238">
        <f>+IF('Costes de Operación'!AE18="","-",'Costes de Operación'!AE18)</f>
        <v>0</v>
      </c>
      <c r="AE72" s="238">
        <f>+IF('Costes de Operación'!AF18="","-",'Costes de Operación'!AF18)</f>
        <v>0</v>
      </c>
      <c r="AF72" s="238">
        <f>+IF('Costes de Operación'!AG18="","-",'Costes de Operación'!AG18)</f>
        <v>0</v>
      </c>
      <c r="AG72" s="238">
        <f>+IF('Costes de Operación'!AH18="","-",'Costes de Operación'!AH18)</f>
        <v>0</v>
      </c>
      <c r="AH72" s="239">
        <f>+IF('Costes de Operación'!AI18="","-",'Costes de Operación'!AI18)</f>
        <v>0</v>
      </c>
    </row>
    <row r="73" spans="3:34" ht="15.75" thickBot="1">
      <c r="C73" s="11" t="s">
        <v>7</v>
      </c>
      <c r="D73" s="230">
        <f>+IF('Costes de Operación'!E19="","-",'Costes de Operación'!E19)</f>
        <v>0</v>
      </c>
      <c r="E73" s="238">
        <f>+IF('Costes de Operación'!F19="","-",'Costes de Operación'!F19)</f>
        <v>0</v>
      </c>
      <c r="F73" s="238">
        <f>+IF('Costes de Operación'!G19="","-",'Costes de Operación'!G19)</f>
        <v>0</v>
      </c>
      <c r="G73" s="238">
        <f>+IF('Costes de Operación'!H19="","-",'Costes de Operación'!H19)</f>
        <v>0</v>
      </c>
      <c r="H73" s="238">
        <f>+IF('Costes de Operación'!I19="","-",'Costes de Operación'!I19)</f>
        <v>0</v>
      </c>
      <c r="I73" s="238">
        <f>+IF('Costes de Operación'!J19="","-",'Costes de Operación'!J19)</f>
        <v>0</v>
      </c>
      <c r="J73" s="238">
        <f>+IF('Costes de Operación'!K19="","-",'Costes de Operación'!K19)</f>
        <v>0</v>
      </c>
      <c r="K73" s="238">
        <f>+IF('Costes de Operación'!L19="","-",'Costes de Operación'!L19)</f>
        <v>0</v>
      </c>
      <c r="L73" s="238">
        <f>+IF('Costes de Operación'!M19="","-",'Costes de Operación'!M19)</f>
        <v>0</v>
      </c>
      <c r="M73" s="238">
        <f>+IF('Costes de Operación'!N19="","-",'Costes de Operación'!N19)</f>
        <v>0</v>
      </c>
      <c r="N73" s="238">
        <f>+IF('Costes de Operación'!O19="","-",'Costes de Operación'!O19)</f>
        <v>0</v>
      </c>
      <c r="O73" s="238">
        <f>+IF('Costes de Operación'!P19="","-",'Costes de Operación'!P19)</f>
        <v>0</v>
      </c>
      <c r="P73" s="238">
        <f>+IF('Costes de Operación'!Q19="","-",'Costes de Operación'!Q19)</f>
        <v>0</v>
      </c>
      <c r="Q73" s="238">
        <f>+IF('Costes de Operación'!R19="","-",'Costes de Operación'!R19)</f>
        <v>0</v>
      </c>
      <c r="R73" s="238">
        <f>+IF('Costes de Operación'!S19="","-",'Costes de Operación'!S19)</f>
        <v>0</v>
      </c>
      <c r="S73" s="238">
        <f>+IF('Costes de Operación'!T19="","-",'Costes de Operación'!T19)</f>
        <v>0</v>
      </c>
      <c r="T73" s="238">
        <f>+IF('Costes de Operación'!U19="","-",'Costes de Operación'!U19)</f>
        <v>0</v>
      </c>
      <c r="U73" s="238">
        <f>+IF('Costes de Operación'!V19="","-",'Costes de Operación'!V19)</f>
        <v>0</v>
      </c>
      <c r="V73" s="238">
        <f>+IF('Costes de Operación'!W19="","-",'Costes de Operación'!W19)</f>
        <v>0</v>
      </c>
      <c r="W73" s="238">
        <f>+IF('Costes de Operación'!X19="","-",'Costes de Operación'!X19)</f>
        <v>0</v>
      </c>
      <c r="X73" s="238">
        <f>+IF('Costes de Operación'!Y19="","-",'Costes de Operación'!Y19)</f>
        <v>0</v>
      </c>
      <c r="Y73" s="238">
        <f>+IF('Costes de Operación'!Z19="","-",'Costes de Operación'!Z19)</f>
        <v>0</v>
      </c>
      <c r="Z73" s="238">
        <f>+IF('Costes de Operación'!AA19="","-",'Costes de Operación'!AA19)</f>
        <v>0</v>
      </c>
      <c r="AA73" s="238">
        <f>+IF('Costes de Operación'!AB19="","-",'Costes de Operación'!AB19)</f>
        <v>0</v>
      </c>
      <c r="AB73" s="238">
        <f>+IF('Costes de Operación'!AC19="","-",'Costes de Operación'!AC19)</f>
        <v>0</v>
      </c>
      <c r="AC73" s="238">
        <f>+IF('Costes de Operación'!AD19="","-",'Costes de Operación'!AD19)</f>
        <v>0</v>
      </c>
      <c r="AD73" s="238">
        <f>+IF('Costes de Operación'!AE19="","-",'Costes de Operación'!AE19)</f>
        <v>0</v>
      </c>
      <c r="AE73" s="238">
        <f>+IF('Costes de Operación'!AF19="","-",'Costes de Operación'!AF19)</f>
        <v>0</v>
      </c>
      <c r="AF73" s="238">
        <f>+IF('Costes de Operación'!AG19="","-",'Costes de Operación'!AG19)</f>
        <v>0</v>
      </c>
      <c r="AG73" s="238">
        <f>+IF('Costes de Operación'!AH19="","-",'Costes de Operación'!AH19)</f>
        <v>0</v>
      </c>
      <c r="AH73" s="239">
        <f>+IF('Costes de Operación'!AI19="","-",'Costes de Operación'!AI19)</f>
        <v>0</v>
      </c>
    </row>
    <row r="76" spans="3:34" ht="15.75">
      <c r="C76" s="67" t="s">
        <v>40</v>
      </c>
    </row>
    <row r="77" spans="3:34" ht="15.75" thickBot="1">
      <c r="C77" s="1"/>
    </row>
    <row r="78" spans="3:34" ht="15.75" thickBot="1">
      <c r="C78" s="3"/>
      <c r="D78" s="82">
        <v>0</v>
      </c>
      <c r="E78" s="83">
        <v>1</v>
      </c>
      <c r="F78" s="83">
        <v>2</v>
      </c>
      <c r="G78" s="83">
        <v>3</v>
      </c>
      <c r="H78" s="83">
        <v>4</v>
      </c>
      <c r="I78" s="83">
        <v>5</v>
      </c>
      <c r="J78" s="83">
        <v>6</v>
      </c>
      <c r="K78" s="83">
        <v>7</v>
      </c>
      <c r="L78" s="83">
        <v>8</v>
      </c>
      <c r="M78" s="83">
        <v>9</v>
      </c>
      <c r="N78" s="83">
        <v>10</v>
      </c>
      <c r="O78" s="83">
        <v>11</v>
      </c>
      <c r="P78" s="83">
        <v>12</v>
      </c>
      <c r="Q78" s="83">
        <v>13</v>
      </c>
      <c r="R78" s="83">
        <v>14</v>
      </c>
      <c r="S78" s="84">
        <v>15</v>
      </c>
      <c r="T78" s="83">
        <v>16</v>
      </c>
      <c r="U78" s="85">
        <v>17</v>
      </c>
      <c r="V78" s="86">
        <v>18</v>
      </c>
      <c r="W78" s="86">
        <v>19</v>
      </c>
      <c r="X78" s="87">
        <v>20</v>
      </c>
      <c r="Y78" s="83">
        <v>21</v>
      </c>
      <c r="Z78" s="85">
        <v>22</v>
      </c>
      <c r="AA78" s="86">
        <v>23</v>
      </c>
      <c r="AB78" s="86">
        <v>24</v>
      </c>
      <c r="AC78" s="87">
        <v>25</v>
      </c>
      <c r="AD78" s="83">
        <v>26</v>
      </c>
      <c r="AE78" s="85">
        <v>27</v>
      </c>
      <c r="AF78" s="86">
        <v>28</v>
      </c>
      <c r="AG78" s="86">
        <v>29</v>
      </c>
      <c r="AH78" s="88">
        <v>30</v>
      </c>
    </row>
    <row r="79" spans="3:34" ht="15.75" thickBot="1">
      <c r="C79" s="4" t="s">
        <v>0</v>
      </c>
      <c r="D79" s="225">
        <f>+IF('Costes de Operación'!E25="","-",'Costes de Operación'!E25)</f>
        <v>0</v>
      </c>
      <c r="E79" s="231">
        <f>+IF('Costes de Operación'!F25="","-",'Costes de Operación'!F25)</f>
        <v>0</v>
      </c>
      <c r="F79" s="231">
        <f>+IF('Costes de Operación'!G25="","-",'Costes de Operación'!G25)</f>
        <v>0</v>
      </c>
      <c r="G79" s="231">
        <f>+IF('Costes de Operación'!H25="","-",'Costes de Operación'!H25)</f>
        <v>0</v>
      </c>
      <c r="H79" s="231">
        <f>+IF('Costes de Operación'!I25="","-",'Costes de Operación'!I25)</f>
        <v>0</v>
      </c>
      <c r="I79" s="231">
        <f>+IF('Costes de Operación'!J25="","-",'Costes de Operación'!J25)</f>
        <v>0</v>
      </c>
      <c r="J79" s="231">
        <f>+IF('Costes de Operación'!K25="","-",'Costes de Operación'!K25)</f>
        <v>0</v>
      </c>
      <c r="K79" s="231">
        <f>+IF('Costes de Operación'!L25="","-",'Costes de Operación'!L25)</f>
        <v>0</v>
      </c>
      <c r="L79" s="231">
        <f>+IF('Costes de Operación'!M25="","-",'Costes de Operación'!M25)</f>
        <v>0</v>
      </c>
      <c r="M79" s="231">
        <f>+IF('Costes de Operación'!N25="","-",'Costes de Operación'!N25)</f>
        <v>0</v>
      </c>
      <c r="N79" s="231">
        <f>+IF('Costes de Operación'!O25="","-",'Costes de Operación'!O25)</f>
        <v>0</v>
      </c>
      <c r="O79" s="231">
        <f>+IF('Costes de Operación'!P25="","-",'Costes de Operación'!P25)</f>
        <v>0</v>
      </c>
      <c r="P79" s="231">
        <f>+IF('Costes de Operación'!Q25="","-",'Costes de Operación'!Q25)</f>
        <v>0</v>
      </c>
      <c r="Q79" s="231">
        <f>+IF('Costes de Operación'!R25="","-",'Costes de Operación'!R25)</f>
        <v>0</v>
      </c>
      <c r="R79" s="231">
        <f>+IF('Costes de Operación'!S25="","-",'Costes de Operación'!S25)</f>
        <v>0</v>
      </c>
      <c r="S79" s="231">
        <f>+IF('Costes de Operación'!T25="","-",'Costes de Operación'!T25)</f>
        <v>0</v>
      </c>
      <c r="T79" s="231">
        <f>+IF('Costes de Operación'!U25="","-",'Costes de Operación'!U25)</f>
        <v>0</v>
      </c>
      <c r="U79" s="231">
        <f>+IF('Costes de Operación'!V25="","-",'Costes de Operación'!V25)</f>
        <v>0</v>
      </c>
      <c r="V79" s="231">
        <f>+IF('Costes de Operación'!W25="","-",'Costes de Operación'!W25)</f>
        <v>0</v>
      </c>
      <c r="W79" s="231">
        <f>+IF('Costes de Operación'!X25="","-",'Costes de Operación'!X25)</f>
        <v>0</v>
      </c>
      <c r="X79" s="231">
        <f>+IF('Costes de Operación'!Y25="","-",'Costes de Operación'!Y25)</f>
        <v>0</v>
      </c>
      <c r="Y79" s="231">
        <f>+IF('Costes de Operación'!Z25="","-",'Costes de Operación'!Z25)</f>
        <v>0</v>
      </c>
      <c r="Z79" s="231">
        <f>+IF('Costes de Operación'!AA25="","-",'Costes de Operación'!AA25)</f>
        <v>0</v>
      </c>
      <c r="AA79" s="231">
        <f>+IF('Costes de Operación'!AB25="","-",'Costes de Operación'!AB25)</f>
        <v>0</v>
      </c>
      <c r="AB79" s="231">
        <f>+IF('Costes de Operación'!AC25="","-",'Costes de Operación'!AC25)</f>
        <v>0</v>
      </c>
      <c r="AC79" s="231">
        <f>+IF('Costes de Operación'!AD25="","-",'Costes de Operación'!AD25)</f>
        <v>0</v>
      </c>
      <c r="AD79" s="231">
        <f>+IF('Costes de Operación'!AE25="","-",'Costes de Operación'!AE25)</f>
        <v>0</v>
      </c>
      <c r="AE79" s="231">
        <f>+IF('Costes de Operación'!AF25="","-",'Costes de Operación'!AF25)</f>
        <v>0</v>
      </c>
      <c r="AF79" s="231">
        <f>+IF('Costes de Operación'!AG25="","-",'Costes de Operación'!AG25)</f>
        <v>0</v>
      </c>
      <c r="AG79" s="231">
        <f>+IF('Costes de Operación'!AH25="","-",'Costes de Operación'!AH25)</f>
        <v>0</v>
      </c>
      <c r="AH79" s="232">
        <f>+IF('Costes de Operación'!AI25="","-",'Costes de Operación'!AI25)</f>
        <v>0</v>
      </c>
    </row>
    <row r="80" spans="3:34" ht="15.75" thickBot="1">
      <c r="C80" s="89" t="s">
        <v>5</v>
      </c>
      <c r="D80" s="233">
        <f>+IF('Costes de Operación'!E26="","-",'Costes de Operación'!E26)</f>
        <v>0</v>
      </c>
      <c r="E80" s="233">
        <f>+IF('Costes de Operación'!F26="","-",'Costes de Operación'!F26)</f>
        <v>0</v>
      </c>
      <c r="F80" s="233">
        <f>+IF('Costes de Operación'!G26="","-",'Costes de Operación'!G26)</f>
        <v>0</v>
      </c>
      <c r="G80" s="233">
        <f>+IF('Costes de Operación'!H26="","-",'Costes de Operación'!H26)</f>
        <v>0</v>
      </c>
      <c r="H80" s="233">
        <f>+IF('Costes de Operación'!I26="","-",'Costes de Operación'!I26)</f>
        <v>0</v>
      </c>
      <c r="I80" s="233">
        <f>+IF('Costes de Operación'!J26="","-",'Costes de Operación'!J26)</f>
        <v>0</v>
      </c>
      <c r="J80" s="233">
        <f>+IF('Costes de Operación'!K26="","-",'Costes de Operación'!K26)</f>
        <v>0</v>
      </c>
      <c r="K80" s="233">
        <f>+IF('Costes de Operación'!L26="","-",'Costes de Operación'!L26)</f>
        <v>0</v>
      </c>
      <c r="L80" s="233">
        <f>+IF('Costes de Operación'!M26="","-",'Costes de Operación'!M26)</f>
        <v>0</v>
      </c>
      <c r="M80" s="233">
        <f>+IF('Costes de Operación'!N26="","-",'Costes de Operación'!N26)</f>
        <v>0</v>
      </c>
      <c r="N80" s="233">
        <f>+IF('Costes de Operación'!O26="","-",'Costes de Operación'!O26)</f>
        <v>0</v>
      </c>
      <c r="O80" s="233">
        <f>+IF('Costes de Operación'!P26="","-",'Costes de Operación'!P26)</f>
        <v>0</v>
      </c>
      <c r="P80" s="233">
        <f>+IF('Costes de Operación'!Q26="","-",'Costes de Operación'!Q26)</f>
        <v>0</v>
      </c>
      <c r="Q80" s="233">
        <f>+IF('Costes de Operación'!R26="","-",'Costes de Operación'!R26)</f>
        <v>0</v>
      </c>
      <c r="R80" s="233">
        <f>+IF('Costes de Operación'!S26="","-",'Costes de Operación'!S26)</f>
        <v>0</v>
      </c>
      <c r="S80" s="233">
        <f>+IF('Costes de Operación'!T26="","-",'Costes de Operación'!T26)</f>
        <v>0</v>
      </c>
      <c r="T80" s="233">
        <f>+IF('Costes de Operación'!U26="","-",'Costes de Operación'!U26)</f>
        <v>0</v>
      </c>
      <c r="U80" s="233">
        <f>+IF('Costes de Operación'!V26="","-",'Costes de Operación'!V26)</f>
        <v>0</v>
      </c>
      <c r="V80" s="233">
        <f>+IF('Costes de Operación'!W26="","-",'Costes de Operación'!W26)</f>
        <v>0</v>
      </c>
      <c r="W80" s="233">
        <f>+IF('Costes de Operación'!X26="","-",'Costes de Operación'!X26)</f>
        <v>0</v>
      </c>
      <c r="X80" s="233">
        <f>+IF('Costes de Operación'!Y26="","-",'Costes de Operación'!Y26)</f>
        <v>0</v>
      </c>
      <c r="Y80" s="233">
        <f>+IF('Costes de Operación'!Z26="","-",'Costes de Operación'!Z26)</f>
        <v>0</v>
      </c>
      <c r="Z80" s="233">
        <f>+IF('Costes de Operación'!AA26="","-",'Costes de Operación'!AA26)</f>
        <v>0</v>
      </c>
      <c r="AA80" s="233">
        <f>+IF('Costes de Operación'!AB26="","-",'Costes de Operación'!AB26)</f>
        <v>0</v>
      </c>
      <c r="AB80" s="233">
        <f>+IF('Costes de Operación'!AC26="","-",'Costes de Operación'!AC26)</f>
        <v>0</v>
      </c>
      <c r="AC80" s="233">
        <f>+IF('Costes de Operación'!AD26="","-",'Costes de Operación'!AD26)</f>
        <v>0</v>
      </c>
      <c r="AD80" s="233">
        <f>+IF('Costes de Operación'!AE26="","-",'Costes de Operación'!AE26)</f>
        <v>0</v>
      </c>
      <c r="AE80" s="233">
        <f>+IF('Costes de Operación'!AF26="","-",'Costes de Operación'!AF26)</f>
        <v>0</v>
      </c>
      <c r="AF80" s="233">
        <f>+IF('Costes de Operación'!AG26="","-",'Costes de Operación'!AG26)</f>
        <v>0</v>
      </c>
      <c r="AG80" s="233">
        <f>+IF('Costes de Operación'!AH26="","-",'Costes de Operación'!AH26)</f>
        <v>0</v>
      </c>
      <c r="AH80" s="234">
        <f>+IF('Costes de Operación'!AI26="","-",'Costes de Operación'!AI26)</f>
        <v>0</v>
      </c>
    </row>
    <row r="81" spans="3:34" ht="15.75" thickBot="1">
      <c r="C81" s="89" t="s">
        <v>6</v>
      </c>
      <c r="D81" s="227">
        <f>+IF('Costes de Operación'!E27="","-",'Costes de Operación'!E27)</f>
        <v>0</v>
      </c>
      <c r="E81" s="235">
        <f>+IF('Costes de Operación'!F27="","-",'Costes de Operación'!F27)</f>
        <v>0</v>
      </c>
      <c r="F81" s="233">
        <f>+IF('Costes de Operación'!G27="","-",'Costes de Operación'!G27)</f>
        <v>0</v>
      </c>
      <c r="G81" s="233">
        <f>+IF('Costes de Operación'!H27="","-",'Costes de Operación'!H27)</f>
        <v>0</v>
      </c>
      <c r="H81" s="233">
        <f>+IF('Costes de Operación'!I27="","-",'Costes de Operación'!I27)</f>
        <v>0</v>
      </c>
      <c r="I81" s="233">
        <f>+IF('Costes de Operación'!J27="","-",'Costes de Operación'!J27)</f>
        <v>0</v>
      </c>
      <c r="J81" s="233">
        <f>+IF('Costes de Operación'!K27="","-",'Costes de Operación'!K27)</f>
        <v>0</v>
      </c>
      <c r="K81" s="233">
        <f>+IF('Costes de Operación'!L27="","-",'Costes de Operación'!L27)</f>
        <v>0</v>
      </c>
      <c r="L81" s="233">
        <f>+IF('Costes de Operación'!M27="","-",'Costes de Operación'!M27)</f>
        <v>0</v>
      </c>
      <c r="M81" s="233">
        <f>+IF('Costes de Operación'!N27="","-",'Costes de Operación'!N27)</f>
        <v>0</v>
      </c>
      <c r="N81" s="233">
        <f>+IF('Costes de Operación'!O27="","-",'Costes de Operación'!O27)</f>
        <v>0</v>
      </c>
      <c r="O81" s="233">
        <f>+IF('Costes de Operación'!P27="","-",'Costes de Operación'!P27)</f>
        <v>0</v>
      </c>
      <c r="P81" s="233">
        <f>+IF('Costes de Operación'!Q27="","-",'Costes de Operación'!Q27)</f>
        <v>0</v>
      </c>
      <c r="Q81" s="233">
        <f>+IF('Costes de Operación'!R27="","-",'Costes de Operación'!R27)</f>
        <v>0</v>
      </c>
      <c r="R81" s="233">
        <f>+IF('Costes de Operación'!S27="","-",'Costes de Operación'!S27)</f>
        <v>0</v>
      </c>
      <c r="S81" s="233">
        <f>+IF('Costes de Operación'!T27="","-",'Costes de Operación'!T27)</f>
        <v>0</v>
      </c>
      <c r="T81" s="233">
        <f>+IF('Costes de Operación'!U27="","-",'Costes de Operación'!U27)</f>
        <v>0</v>
      </c>
      <c r="U81" s="233">
        <f>+IF('Costes de Operación'!V27="","-",'Costes de Operación'!V27)</f>
        <v>0</v>
      </c>
      <c r="V81" s="233">
        <f>+IF('Costes de Operación'!W27="","-",'Costes de Operación'!W27)</f>
        <v>0</v>
      </c>
      <c r="W81" s="233">
        <f>+IF('Costes de Operación'!X27="","-",'Costes de Operación'!X27)</f>
        <v>0</v>
      </c>
      <c r="X81" s="233">
        <f>+IF('Costes de Operación'!Y27="","-",'Costes de Operación'!Y27)</f>
        <v>0</v>
      </c>
      <c r="Y81" s="233">
        <f>+IF('Costes de Operación'!Z27="","-",'Costes de Operación'!Z27)</f>
        <v>0</v>
      </c>
      <c r="Z81" s="233">
        <f>+IF('Costes de Operación'!AA27="","-",'Costes de Operación'!AA27)</f>
        <v>0</v>
      </c>
      <c r="AA81" s="233">
        <f>+IF('Costes de Operación'!AB27="","-",'Costes de Operación'!AB27)</f>
        <v>0</v>
      </c>
      <c r="AB81" s="233">
        <f>+IF('Costes de Operación'!AC27="","-",'Costes de Operación'!AC27)</f>
        <v>0</v>
      </c>
      <c r="AC81" s="233">
        <f>+IF('Costes de Operación'!AD27="","-",'Costes de Operación'!AD27)</f>
        <v>0</v>
      </c>
      <c r="AD81" s="233">
        <f>+IF('Costes de Operación'!AE27="","-",'Costes de Operación'!AE27)</f>
        <v>0</v>
      </c>
      <c r="AE81" s="233">
        <f>+IF('Costes de Operación'!AF27="","-",'Costes de Operación'!AF27)</f>
        <v>0</v>
      </c>
      <c r="AF81" s="233">
        <f>+IF('Costes de Operación'!AG27="","-",'Costes de Operación'!AG27)</f>
        <v>0</v>
      </c>
      <c r="AG81" s="233">
        <f>+IF('Costes de Operación'!AH27="","-",'Costes de Operación'!AH27)</f>
        <v>0</v>
      </c>
      <c r="AH81" s="234">
        <f>+IF('Costes de Operación'!AI27="","-",'Costes de Operación'!AI27)</f>
        <v>0</v>
      </c>
    </row>
    <row r="82" spans="3:34" ht="15.75" thickBot="1">
      <c r="C82" s="5" t="s">
        <v>7</v>
      </c>
      <c r="D82" s="228">
        <f>+IF('Costes de Operación'!E28="","-",'Costes de Operación'!E28)</f>
        <v>0</v>
      </c>
      <c r="E82" s="233">
        <f>+IF('Costes de Operación'!F28="","-",'Costes de Operación'!F28)</f>
        <v>0</v>
      </c>
      <c r="F82" s="233">
        <f>+IF('Costes de Operación'!G28="","-",'Costes de Operación'!G28)</f>
        <v>0</v>
      </c>
      <c r="G82" s="233">
        <f>+IF('Costes de Operación'!H28="","-",'Costes de Operación'!H28)</f>
        <v>0</v>
      </c>
      <c r="H82" s="233">
        <f>+IF('Costes de Operación'!I28="","-",'Costes de Operación'!I28)</f>
        <v>0</v>
      </c>
      <c r="I82" s="233">
        <f>+IF('Costes de Operación'!J28="","-",'Costes de Operación'!J28)</f>
        <v>0</v>
      </c>
      <c r="J82" s="233">
        <f>+IF('Costes de Operación'!K28="","-",'Costes de Operación'!K28)</f>
        <v>0</v>
      </c>
      <c r="K82" s="233">
        <f>+IF('Costes de Operación'!L28="","-",'Costes de Operación'!L28)</f>
        <v>0</v>
      </c>
      <c r="L82" s="233">
        <f>+IF('Costes de Operación'!M28="","-",'Costes de Operación'!M28)</f>
        <v>0</v>
      </c>
      <c r="M82" s="233">
        <f>+IF('Costes de Operación'!N28="","-",'Costes de Operación'!N28)</f>
        <v>0</v>
      </c>
      <c r="N82" s="233">
        <f>+IF('Costes de Operación'!O28="","-",'Costes de Operación'!O28)</f>
        <v>0</v>
      </c>
      <c r="O82" s="233">
        <f>+IF('Costes de Operación'!P28="","-",'Costes de Operación'!P28)</f>
        <v>0</v>
      </c>
      <c r="P82" s="233">
        <f>+IF('Costes de Operación'!Q28="","-",'Costes de Operación'!Q28)</f>
        <v>0</v>
      </c>
      <c r="Q82" s="233">
        <f>+IF('Costes de Operación'!R28="","-",'Costes de Operación'!R28)</f>
        <v>0</v>
      </c>
      <c r="R82" s="233">
        <f>+IF('Costes de Operación'!S28="","-",'Costes de Operación'!S28)</f>
        <v>0</v>
      </c>
      <c r="S82" s="233">
        <f>+IF('Costes de Operación'!T28="","-",'Costes de Operación'!T28)</f>
        <v>0</v>
      </c>
      <c r="T82" s="233">
        <f>+IF('Costes de Operación'!U28="","-",'Costes de Operación'!U28)</f>
        <v>0</v>
      </c>
      <c r="U82" s="233">
        <f>+IF('Costes de Operación'!V28="","-",'Costes de Operación'!V28)</f>
        <v>0</v>
      </c>
      <c r="V82" s="233">
        <f>+IF('Costes de Operación'!W28="","-",'Costes de Operación'!W28)</f>
        <v>0</v>
      </c>
      <c r="W82" s="233">
        <f>+IF('Costes de Operación'!X28="","-",'Costes de Operación'!X28)</f>
        <v>0</v>
      </c>
      <c r="X82" s="233">
        <f>+IF('Costes de Operación'!Y28="","-",'Costes de Operación'!Y28)</f>
        <v>0</v>
      </c>
      <c r="Y82" s="233">
        <f>+IF('Costes de Operación'!Z28="","-",'Costes de Operación'!Z28)</f>
        <v>0</v>
      </c>
      <c r="Z82" s="233">
        <f>+IF('Costes de Operación'!AA28="","-",'Costes de Operación'!AA28)</f>
        <v>0</v>
      </c>
      <c r="AA82" s="233">
        <f>+IF('Costes de Operación'!AB28="","-",'Costes de Operación'!AB28)</f>
        <v>0</v>
      </c>
      <c r="AB82" s="233">
        <f>+IF('Costes de Operación'!AC28="","-",'Costes de Operación'!AC28)</f>
        <v>0</v>
      </c>
      <c r="AC82" s="233">
        <f>+IF('Costes de Operación'!AD28="","-",'Costes de Operación'!AD28)</f>
        <v>0</v>
      </c>
      <c r="AD82" s="233">
        <f>+IF('Costes de Operación'!AE28="","-",'Costes de Operación'!AE28)</f>
        <v>0</v>
      </c>
      <c r="AE82" s="233">
        <f>+IF('Costes de Operación'!AF28="","-",'Costes de Operación'!AF28)</f>
        <v>0</v>
      </c>
      <c r="AF82" s="233">
        <f>+IF('Costes de Operación'!AG28="","-",'Costes de Operación'!AG28)</f>
        <v>0</v>
      </c>
      <c r="AG82" s="233">
        <f>+IF('Costes de Operación'!AH28="","-",'Costes de Operación'!AH28)</f>
        <v>0</v>
      </c>
      <c r="AH82" s="234">
        <f>+IF('Costes de Operación'!AI28="","-",'Costes de Operación'!AI28)</f>
        <v>0</v>
      </c>
    </row>
    <row r="83" spans="3:34" ht="15.75" thickBot="1">
      <c r="C83" s="4" t="s">
        <v>1</v>
      </c>
      <c r="D83" s="225">
        <f>+IF('Costes de Operación'!E29="","-",'Costes de Operación'!E29)</f>
        <v>0</v>
      </c>
      <c r="E83" s="231">
        <f>+IF('Costes de Operación'!F29="","-",'Costes de Operación'!F29)</f>
        <v>184.98712715870357</v>
      </c>
      <c r="F83" s="231">
        <f>+IF('Costes de Operación'!G29="","-",'Costes de Operación'!G29)</f>
        <v>383.77873369449816</v>
      </c>
      <c r="G83" s="231">
        <f>+IF('Costes de Operación'!H29="","-",'Costes de Operación'!H29)</f>
        <v>596.55794457420609</v>
      </c>
      <c r="H83" s="231">
        <f>+IF('Costes de Operación'!I29="","-",'Costes de Operación'!I29)</f>
        <v>822.65579179960844</v>
      </c>
      <c r="I83" s="231">
        <f>+IF('Costes de Operación'!J29="","-",'Costes de Operación'!J29)</f>
        <v>1061.4522017642396</v>
      </c>
      <c r="J83" s="231">
        <f>+IF('Costes de Operación'!K29="","-",'Costes de Operación'!K29)</f>
        <v>1095.6521917050832</v>
      </c>
      <c r="K83" s="231">
        <f>+IF('Costes de Operación'!L29="","-",'Costes de Operación'!L29)</f>
        <v>1129.8474966081988</v>
      </c>
      <c r="L83" s="231">
        <f>+IF('Costes de Operación'!M29="","-",'Costes de Operación'!M29)</f>
        <v>1165.1100369773408</v>
      </c>
      <c r="M83" s="231">
        <f>+IF('Costes de Operación'!N29="","-",'Costes de Operación'!N29)</f>
        <v>1200.2963600940564</v>
      </c>
      <c r="N83" s="231">
        <f>+IF('Costes de Operación'!O29="","-",'Costes de Operación'!O29)</f>
        <v>1235.3330108452021</v>
      </c>
      <c r="O83" s="231">
        <f>+IF('Costes de Operación'!P29="","-",'Costes de Operación'!P29)</f>
        <v>1270.1446950908198</v>
      </c>
      <c r="P83" s="231">
        <f>+IF('Costes de Operación'!Q29="","-",'Costes de Operación'!Q29)</f>
        <v>1304.654526456437</v>
      </c>
      <c r="Q83" s="231">
        <f>+IF('Costes de Operación'!R29="","-",'Costes de Operación'!R29)</f>
        <v>1338.7842888685375</v>
      </c>
      <c r="R83" s="231">
        <f>+IF('Costes de Operación'!S29="","-",'Costes de Operación'!S29)</f>
        <v>1373.8068858653382</v>
      </c>
      <c r="S83" s="231">
        <f>+IF('Costes de Operación'!T29="","-",'Costes de Operación'!T29)</f>
        <v>1408.3581290448512</v>
      </c>
      <c r="T83" s="231">
        <f>+IF('Costes de Operación'!U29="","-",'Costes de Operación'!U29)</f>
        <v>1443.778335990329</v>
      </c>
      <c r="U83" s="231">
        <f>+IF('Costes de Operación'!V29="","-",'Costes de Operación'!V29)</f>
        <v>1480.0893611404858</v>
      </c>
      <c r="V83" s="231">
        <f>+IF('Costes de Operación'!W29="","-",'Costes de Operación'!W29)</f>
        <v>1517.3136085731689</v>
      </c>
      <c r="W83" s="231">
        <f>+IF('Costes de Operación'!X29="","-",'Costes de Operación'!X29)</f>
        <v>1555.474045828784</v>
      </c>
      <c r="X83" s="231">
        <f>+IF('Costes de Operación'!Y29="","-",'Costes de Operación'!Y29)</f>
        <v>1594.5942180813781</v>
      </c>
      <c r="Y83" s="231">
        <f>+IF('Costes de Operación'!Z29="","-",'Costes de Operación'!Z29)</f>
        <v>1634.6982626661249</v>
      </c>
      <c r="Z83" s="231">
        <f>+IF('Costes de Operación'!AA29="","-",'Costes de Operación'!AA29)</f>
        <v>1675.8109239721778</v>
      </c>
      <c r="AA83" s="231">
        <f>+IF('Costes de Operación'!AB29="","-",'Costes de Operación'!AB29)</f>
        <v>1717.957568710078</v>
      </c>
      <c r="AB83" s="231">
        <f>+IF('Costes de Operación'!AC29="","-",'Costes de Operación'!AC29)</f>
        <v>1761.1642015631364</v>
      </c>
      <c r="AC83" s="231">
        <f>+IF('Costes de Operación'!AD29="","-",'Costes de Operación'!AD29)</f>
        <v>1805.4574812324495</v>
      </c>
      <c r="AD83" s="231">
        <f>+IF('Costes de Operación'!AE29="","-",'Costes de Operación'!AE29)</f>
        <v>1850.8647368854452</v>
      </c>
      <c r="AE83" s="231">
        <f>+IF('Costes de Operación'!AF29="","-",'Costes de Operación'!AF29)</f>
        <v>1897.4139850181141</v>
      </c>
      <c r="AF83" s="231">
        <f>+IF('Costes de Operación'!AG29="","-",'Costes de Operación'!AG29)</f>
        <v>1945.1339467413197</v>
      </c>
      <c r="AG83" s="231">
        <f>+IF('Costes de Operación'!AH29="","-",'Costes de Operación'!AH29)</f>
        <v>1994.0540655018635</v>
      </c>
      <c r="AH83" s="232">
        <f>+IF('Costes de Operación'!AI29="","-",'Costes de Operación'!AI29)</f>
        <v>2044.2045252492353</v>
      </c>
    </row>
    <row r="84" spans="3:34" ht="15.75" thickBot="1">
      <c r="C84" s="5" t="s">
        <v>5</v>
      </c>
      <c r="D84" s="228">
        <f>+IF('Costes de Operación'!E30="","-",'Costes de Operación'!E30)</f>
        <v>0</v>
      </c>
      <c r="E84" s="233">
        <f>+IF('Costes de Operación'!F30="","-",'Costes de Operación'!F30)</f>
        <v>110.99227629522214</v>
      </c>
      <c r="F84" s="233">
        <f>+IF('Costes de Operación'!G30="","-",'Costes de Operación'!G30)</f>
        <v>230.26724021669887</v>
      </c>
      <c r="G84" s="233">
        <f>+IF('Costes de Operación'!H30="","-",'Costes de Operación'!H30)</f>
        <v>357.93476674452364</v>
      </c>
      <c r="H84" s="233">
        <f>+IF('Costes de Operación'!I30="","-",'Costes de Operación'!I30)</f>
        <v>493.59347507976503</v>
      </c>
      <c r="I84" s="233">
        <f>+IF('Costes de Operación'!J30="","-",'Costes de Operación'!J30)</f>
        <v>636.8713210585438</v>
      </c>
      <c r="J84" s="233">
        <f>+IF('Costes de Operación'!K30="","-",'Costes de Operación'!K30)</f>
        <v>657.39131502304997</v>
      </c>
      <c r="K84" s="233">
        <f>+IF('Costes de Operación'!L30="","-",'Costes de Operación'!L30)</f>
        <v>677.90849796491932</v>
      </c>
      <c r="L84" s="233">
        <f>+IF('Costes de Operación'!M30="","-",'Costes de Operación'!M30)</f>
        <v>699.06602218640444</v>
      </c>
      <c r="M84" s="233">
        <f>+IF('Costes de Operación'!N30="","-",'Costes de Operación'!N30)</f>
        <v>720.17781605643381</v>
      </c>
      <c r="N84" s="233">
        <f>+IF('Costes de Operación'!O30="","-",'Costes de Operación'!O30)</f>
        <v>741.19980650712114</v>
      </c>
      <c r="O84" s="233">
        <f>+IF('Costes de Operación'!P30="","-",'Costes de Operación'!P30)</f>
        <v>762.0868170544918</v>
      </c>
      <c r="P84" s="233">
        <f>+IF('Costes de Operación'!Q30="","-",'Costes de Operación'!Q30)</f>
        <v>782.79271587386222</v>
      </c>
      <c r="Q84" s="233">
        <f>+IF('Costes de Operación'!R30="","-",'Costes de Operación'!R30)</f>
        <v>803.27057332112247</v>
      </c>
      <c r="R84" s="233">
        <f>+IF('Costes de Operación'!S30="","-",'Costes de Operación'!S30)</f>
        <v>824.28413151920279</v>
      </c>
      <c r="S84" s="233">
        <f>+IF('Costes de Operación'!T30="","-",'Costes de Operación'!T30)</f>
        <v>845.01487742691074</v>
      </c>
      <c r="T84" s="233">
        <f>+IF('Costes de Operación'!U30="","-",'Costes de Operación'!U30)</f>
        <v>866.26700159419738</v>
      </c>
      <c r="U84" s="233">
        <f>+IF('Costes de Operación'!V30="","-",'Costes de Operación'!V30)</f>
        <v>888.05361668429146</v>
      </c>
      <c r="V84" s="233">
        <f>+IF('Costes de Operación'!W30="","-",'Costes de Operación'!W30)</f>
        <v>910.38816514390135</v>
      </c>
      <c r="W84" s="233">
        <f>+IF('Costes de Operación'!X30="","-",'Costes de Operación'!X30)</f>
        <v>933.28442749727037</v>
      </c>
      <c r="X84" s="233">
        <f>+IF('Costes de Operación'!Y30="","-",'Costes de Operación'!Y30)</f>
        <v>956.75653084882686</v>
      </c>
      <c r="Y84" s="233">
        <f>+IF('Costes de Operación'!Z30="","-",'Costes de Operación'!Z30)</f>
        <v>980.81895759967483</v>
      </c>
      <c r="Z84" s="233">
        <f>+IF('Costes de Operación'!AA30="","-",'Costes de Operación'!AA30)</f>
        <v>1005.4865543833066</v>
      </c>
      <c r="AA84" s="233">
        <f>+IF('Costes de Operación'!AB30="","-",'Costes de Operación'!AB30)</f>
        <v>1030.7745412260467</v>
      </c>
      <c r="AB84" s="233">
        <f>+IF('Costes de Operación'!AC30="","-",'Costes de Operación'!AC30)</f>
        <v>1056.698520937882</v>
      </c>
      <c r="AC84" s="233">
        <f>+IF('Costes de Operación'!AD30="","-",'Costes de Operación'!AD30)</f>
        <v>1083.2744887394695</v>
      </c>
      <c r="AD84" s="233">
        <f>+IF('Costes de Operación'!AE30="","-",'Costes de Operación'!AE30)</f>
        <v>1110.5188421312671</v>
      </c>
      <c r="AE84" s="233">
        <f>+IF('Costes de Operación'!AF30="","-",'Costes de Operación'!AF30)</f>
        <v>1138.4483910108684</v>
      </c>
      <c r="AF84" s="233">
        <f>+IF('Costes de Operación'!AG30="","-",'Costes de Operación'!AG30)</f>
        <v>1167.0803680447918</v>
      </c>
      <c r="AG84" s="233">
        <f>+IF('Costes de Operación'!AH30="","-",'Costes de Operación'!AH30)</f>
        <v>1196.4324393011179</v>
      </c>
      <c r="AH84" s="234">
        <f>+IF('Costes de Operación'!AI30="","-",'Costes de Operación'!AI30)</f>
        <v>1226.5227151495412</v>
      </c>
    </row>
    <row r="85" spans="3:34" ht="15.75" thickBot="1">
      <c r="C85" s="5" t="s">
        <v>6</v>
      </c>
      <c r="D85" s="228">
        <f>+IF('Costes de Operación'!E31="","-",'Costes de Operación'!E31)</f>
        <v>0</v>
      </c>
      <c r="E85" s="233">
        <f>+IF('Costes de Operación'!F31="","-",'Costes de Operación'!F31)</f>
        <v>27.748069073805535</v>
      </c>
      <c r="F85" s="233">
        <f>+IF('Costes de Operación'!G31="","-",'Costes de Operación'!G31)</f>
        <v>57.566810054174717</v>
      </c>
      <c r="G85" s="233">
        <f>+IF('Costes de Operación'!H31="","-",'Costes de Operación'!H31)</f>
        <v>89.483691686130911</v>
      </c>
      <c r="H85" s="233">
        <f>+IF('Costes de Operación'!I31="","-",'Costes de Operación'!I31)</f>
        <v>123.39836876994126</v>
      </c>
      <c r="I85" s="233">
        <f>+IF('Costes de Operación'!J31="","-",'Costes de Operación'!J31)</f>
        <v>159.21783026463595</v>
      </c>
      <c r="J85" s="233">
        <f>+IF('Costes de Operación'!K31="","-",'Costes de Operación'!K31)</f>
        <v>164.34782875576249</v>
      </c>
      <c r="K85" s="233">
        <f>+IF('Costes de Operación'!L31="","-",'Costes de Operación'!L31)</f>
        <v>169.47712449122983</v>
      </c>
      <c r="L85" s="233">
        <f>+IF('Costes de Operación'!M31="","-",'Costes de Operación'!M31)</f>
        <v>174.76650554660111</v>
      </c>
      <c r="M85" s="233">
        <f>+IF('Costes de Operación'!N31="","-",'Costes de Operación'!N31)</f>
        <v>180.04445401410845</v>
      </c>
      <c r="N85" s="233">
        <f>+IF('Costes de Operación'!O31="","-",'Costes de Operación'!O31)</f>
        <v>185.29995162678028</v>
      </c>
      <c r="O85" s="233">
        <f>+IF('Costes de Operación'!P31="","-",'Costes de Operación'!P31)</f>
        <v>190.52170426362295</v>
      </c>
      <c r="P85" s="233">
        <f>+IF('Costes de Operación'!Q31="","-",'Costes de Operación'!Q31)</f>
        <v>195.69817896846556</v>
      </c>
      <c r="Q85" s="233">
        <f>+IF('Costes de Operación'!R31="","-",'Costes de Operación'!R31)</f>
        <v>200.81764333028062</v>
      </c>
      <c r="R85" s="233">
        <f>+IF('Costes de Operación'!S31="","-",'Costes de Operación'!S31)</f>
        <v>206.0710328798007</v>
      </c>
      <c r="S85" s="233">
        <f>+IF('Costes de Operación'!T31="","-",'Costes de Operación'!T31)</f>
        <v>211.25371935672769</v>
      </c>
      <c r="T85" s="233">
        <f>+IF('Costes de Operación'!U31="","-",'Costes de Operación'!U31)</f>
        <v>216.56675039854935</v>
      </c>
      <c r="U85" s="233">
        <f>+IF('Costes de Operación'!V31="","-",'Costes de Operación'!V31)</f>
        <v>222.01340417107286</v>
      </c>
      <c r="V85" s="233">
        <f>+IF('Costes de Operación'!W31="","-",'Costes de Operación'!W31)</f>
        <v>227.59704128597534</v>
      </c>
      <c r="W85" s="233">
        <f>+IF('Costes de Operación'!X31="","-",'Costes de Operación'!X31)</f>
        <v>233.32110687431759</v>
      </c>
      <c r="X85" s="233">
        <f>+IF('Costes de Operación'!Y31="","-",'Costes de Operación'!Y31)</f>
        <v>239.18913271220671</v>
      </c>
      <c r="Y85" s="233">
        <f>+IF('Costes de Operación'!Z31="","-",'Costes de Operación'!Z31)</f>
        <v>245.20473939991871</v>
      </c>
      <c r="Z85" s="233">
        <f>+IF('Costes de Operación'!AA31="","-",'Costes de Operación'!AA31)</f>
        <v>251.37163859582665</v>
      </c>
      <c r="AA85" s="233">
        <f>+IF('Costes de Operación'!AB31="","-",'Costes de Operación'!AB31)</f>
        <v>257.69363530651168</v>
      </c>
      <c r="AB85" s="233">
        <f>+IF('Costes de Operación'!AC31="","-",'Costes de Operación'!AC31)</f>
        <v>264.1746302344705</v>
      </c>
      <c r="AC85" s="233">
        <f>+IF('Costes de Operación'!AD31="","-",'Costes de Operación'!AD31)</f>
        <v>270.81862218486737</v>
      </c>
      <c r="AD85" s="233">
        <f>+IF('Costes de Operación'!AE31="","-",'Costes de Operación'!AE31)</f>
        <v>277.62971053281677</v>
      </c>
      <c r="AE85" s="233">
        <f>+IF('Costes de Operación'!AF31="","-",'Costes de Operación'!AF31)</f>
        <v>284.61209775271709</v>
      </c>
      <c r="AF85" s="233">
        <f>+IF('Costes de Operación'!AG31="","-",'Costes de Operación'!AG31)</f>
        <v>291.77009201119796</v>
      </c>
      <c r="AG85" s="233">
        <f>+IF('Costes de Operación'!AH31="","-",'Costes de Operación'!AH31)</f>
        <v>299.10810982527948</v>
      </c>
      <c r="AH85" s="234">
        <f>+IF('Costes de Operación'!AI31="","-",'Costes de Operación'!AI31)</f>
        <v>306.63067878738531</v>
      </c>
    </row>
    <row r="86" spans="3:34" ht="15.75" thickBot="1">
      <c r="C86" s="5" t="s">
        <v>7</v>
      </c>
      <c r="D86" s="228">
        <f>+IF('Costes de Operación'!E32="","-",'Costes de Operación'!E32)</f>
        <v>0</v>
      </c>
      <c r="E86" s="233">
        <f>+IF('Costes de Operación'!F32="","-",'Costes de Operación'!F32)</f>
        <v>46.246781789675893</v>
      </c>
      <c r="F86" s="233">
        <f>+IF('Costes de Operación'!G32="","-",'Costes de Operación'!G32)</f>
        <v>95.944683423624539</v>
      </c>
      <c r="G86" s="233">
        <f>+IF('Costes de Operación'!H32="","-",'Costes de Operación'!H32)</f>
        <v>149.13948614355152</v>
      </c>
      <c r="H86" s="233">
        <f>+IF('Costes de Operación'!I32="","-",'Costes de Operación'!I32)</f>
        <v>205.66394794990211</v>
      </c>
      <c r="I86" s="233">
        <f>+IF('Costes de Operación'!J32="","-",'Costes de Operación'!J32)</f>
        <v>265.3630504410599</v>
      </c>
      <c r="J86" s="233">
        <f>+IF('Costes de Operación'!K32="","-",'Costes de Operación'!K32)</f>
        <v>273.91304792627079</v>
      </c>
      <c r="K86" s="233">
        <f>+IF('Costes de Operación'!L32="","-",'Costes de Operación'!L32)</f>
        <v>282.46187415204969</v>
      </c>
      <c r="L86" s="233">
        <f>+IF('Costes de Operación'!M32="","-",'Costes de Operación'!M32)</f>
        <v>291.27750924433519</v>
      </c>
      <c r="M86" s="233">
        <f>+IF('Costes de Operación'!N32="","-",'Costes de Operación'!N32)</f>
        <v>300.07409002351409</v>
      </c>
      <c r="N86" s="233">
        <f>+IF('Costes de Operación'!O32="","-",'Costes de Operación'!O32)</f>
        <v>308.83325271130053</v>
      </c>
      <c r="O86" s="233">
        <f>+IF('Costes de Operación'!P32="","-",'Costes de Operación'!P32)</f>
        <v>317.53617377270496</v>
      </c>
      <c r="P86" s="233">
        <f>+IF('Costes de Operación'!Q32="","-",'Costes de Operación'!Q32)</f>
        <v>326.16363161410925</v>
      </c>
      <c r="Q86" s="233">
        <f>+IF('Costes de Operación'!R32="","-",'Costes de Operación'!R32)</f>
        <v>334.69607221713437</v>
      </c>
      <c r="R86" s="233">
        <f>+IF('Costes de Operación'!S32="","-",'Costes de Operación'!S32)</f>
        <v>343.45172146633456</v>
      </c>
      <c r="S86" s="233">
        <f>+IF('Costes de Operación'!T32="","-",'Costes de Operación'!T32)</f>
        <v>352.08953226121281</v>
      </c>
      <c r="T86" s="233">
        <f>+IF('Costes de Operación'!U32="","-",'Costes de Operación'!U32)</f>
        <v>360.94458399758224</v>
      </c>
      <c r="U86" s="233">
        <f>+IF('Costes de Operación'!V32="","-",'Costes de Operación'!V32)</f>
        <v>370.02234028512146</v>
      </c>
      <c r="V86" s="233">
        <f>+IF('Costes de Operación'!W32="","-",'Costes de Operación'!W32)</f>
        <v>379.32840214329224</v>
      </c>
      <c r="W86" s="233">
        <f>+IF('Costes de Operación'!X32="","-",'Costes de Operación'!X32)</f>
        <v>388.86851145719601</v>
      </c>
      <c r="X86" s="233">
        <f>+IF('Costes de Operación'!Y32="","-",'Costes de Operación'!Y32)</f>
        <v>398.64855452034453</v>
      </c>
      <c r="Y86" s="233">
        <f>+IF('Costes de Operación'!Z32="","-",'Costes de Operación'!Z32)</f>
        <v>408.67456566653124</v>
      </c>
      <c r="Z86" s="233">
        <f>+IF('Costes de Operación'!AA32="","-",'Costes de Operación'!AA32)</f>
        <v>418.95273099304444</v>
      </c>
      <c r="AA86" s="233">
        <f>+IF('Costes de Operación'!AB32="","-",'Costes de Operación'!AB32)</f>
        <v>429.48939217751951</v>
      </c>
      <c r="AB86" s="233">
        <f>+IF('Costes de Operación'!AC32="","-",'Costes de Operación'!AC32)</f>
        <v>440.29105039078411</v>
      </c>
      <c r="AC86" s="233">
        <f>+IF('Costes de Operación'!AD32="","-",'Costes de Operación'!AD32)</f>
        <v>451.36437030811237</v>
      </c>
      <c r="AD86" s="233">
        <f>+IF('Costes de Operación'!AE32="","-",'Costes de Operación'!AE32)</f>
        <v>462.71618422136129</v>
      </c>
      <c r="AE86" s="233">
        <f>+IF('Costes de Operación'!AF32="","-",'Costes de Operación'!AF32)</f>
        <v>474.35349625452852</v>
      </c>
      <c r="AF86" s="233">
        <f>+IF('Costes de Operación'!AG32="","-",'Costes de Operación'!AG32)</f>
        <v>486.28348668532993</v>
      </c>
      <c r="AG86" s="233">
        <f>+IF('Costes de Operación'!AH32="","-",'Costes de Operación'!AH32)</f>
        <v>498.51351637546588</v>
      </c>
      <c r="AH86" s="234">
        <f>+IF('Costes de Operación'!AI32="","-",'Costes de Operación'!AI32)</f>
        <v>511.05113131230883</v>
      </c>
    </row>
    <row r="87" spans="3:34" ht="15.75" thickBot="1">
      <c r="C87" s="6" t="s">
        <v>2</v>
      </c>
      <c r="D87" s="229">
        <f>+IF('Costes de Operación'!E33="","-",'Costes de Operación'!E33)</f>
        <v>0</v>
      </c>
      <c r="E87" s="236">
        <f>+IF('Costes de Operación'!F33="","-",'Costes de Operación'!F33)</f>
        <v>184.98712715870357</v>
      </c>
      <c r="F87" s="236">
        <f>+IF('Costes de Operación'!G33="","-",'Costes de Operación'!G33)</f>
        <v>383.77873369449816</v>
      </c>
      <c r="G87" s="236">
        <f>+IF('Costes de Operación'!H33="","-",'Costes de Operación'!H33)</f>
        <v>596.55794457420609</v>
      </c>
      <c r="H87" s="236">
        <f>+IF('Costes de Operación'!I33="","-",'Costes de Operación'!I33)</f>
        <v>822.65579179960844</v>
      </c>
      <c r="I87" s="236">
        <f>+IF('Costes de Operación'!J33="","-",'Costes de Operación'!J33)</f>
        <v>1061.4522017642396</v>
      </c>
      <c r="J87" s="236">
        <f>+IF('Costes de Operación'!K33="","-",'Costes de Operación'!K33)</f>
        <v>1095.6521917050832</v>
      </c>
      <c r="K87" s="236">
        <f>+IF('Costes de Operación'!L33="","-",'Costes de Operación'!L33)</f>
        <v>1129.8474966081988</v>
      </c>
      <c r="L87" s="236">
        <f>+IF('Costes de Operación'!M33="","-",'Costes de Operación'!M33)</f>
        <v>1165.1100369773408</v>
      </c>
      <c r="M87" s="236">
        <f>+IF('Costes de Operación'!N33="","-",'Costes de Operación'!N33)</f>
        <v>1200.2963600940564</v>
      </c>
      <c r="N87" s="236">
        <f>+IF('Costes de Operación'!O33="","-",'Costes de Operación'!O33)</f>
        <v>1235.3330108452021</v>
      </c>
      <c r="O87" s="236">
        <f>+IF('Costes de Operación'!P33="","-",'Costes de Operación'!P33)</f>
        <v>1270.1446950908198</v>
      </c>
      <c r="P87" s="236">
        <f>+IF('Costes de Operación'!Q33="","-",'Costes de Operación'!Q33)</f>
        <v>1304.654526456437</v>
      </c>
      <c r="Q87" s="236">
        <f>+IF('Costes de Operación'!R33="","-",'Costes de Operación'!R33)</f>
        <v>1338.7842888685375</v>
      </c>
      <c r="R87" s="236">
        <f>+IF('Costes de Operación'!S33="","-",'Costes de Operación'!S33)</f>
        <v>1373.8068858653382</v>
      </c>
      <c r="S87" s="236">
        <f>+IF('Costes de Operación'!T33="","-",'Costes de Operación'!T33)</f>
        <v>1408.3581290448512</v>
      </c>
      <c r="T87" s="236">
        <f>+IF('Costes de Operación'!U33="","-",'Costes de Operación'!U33)</f>
        <v>1443.778335990329</v>
      </c>
      <c r="U87" s="236">
        <f>+IF('Costes de Operación'!V33="","-",'Costes de Operación'!V33)</f>
        <v>1480.0893611404858</v>
      </c>
      <c r="V87" s="236">
        <f>+IF('Costes de Operación'!W33="","-",'Costes de Operación'!W33)</f>
        <v>1517.3136085731689</v>
      </c>
      <c r="W87" s="236">
        <f>+IF('Costes de Operación'!X33="","-",'Costes de Operación'!X33)</f>
        <v>1555.474045828784</v>
      </c>
      <c r="X87" s="236">
        <f>+IF('Costes de Operación'!Y33="","-",'Costes de Operación'!Y33)</f>
        <v>1594.5942180813781</v>
      </c>
      <c r="Y87" s="236">
        <f>+IF('Costes de Operación'!Z33="","-",'Costes de Operación'!Z33)</f>
        <v>1634.6982626661249</v>
      </c>
      <c r="Z87" s="236">
        <f>+IF('Costes de Operación'!AA33="","-",'Costes de Operación'!AA33)</f>
        <v>1675.8109239721778</v>
      </c>
      <c r="AA87" s="236">
        <f>+IF('Costes de Operación'!AB33="","-",'Costes de Operación'!AB33)</f>
        <v>1717.957568710078</v>
      </c>
      <c r="AB87" s="236">
        <f>+IF('Costes de Operación'!AC33="","-",'Costes de Operación'!AC33)</f>
        <v>1761.1642015631364</v>
      </c>
      <c r="AC87" s="236">
        <f>+IF('Costes de Operación'!AD33="","-",'Costes de Operación'!AD33)</f>
        <v>1805.4574812324495</v>
      </c>
      <c r="AD87" s="236">
        <f>+IF('Costes de Operación'!AE33="","-",'Costes de Operación'!AE33)</f>
        <v>1850.8647368854452</v>
      </c>
      <c r="AE87" s="236">
        <f>+IF('Costes de Operación'!AF33="","-",'Costes de Operación'!AF33)</f>
        <v>1897.4139850181141</v>
      </c>
      <c r="AF87" s="236">
        <f>+IF('Costes de Operación'!AG33="","-",'Costes de Operación'!AG33)</f>
        <v>1945.1339467413197</v>
      </c>
      <c r="AG87" s="236">
        <f>+IF('Costes de Operación'!AH33="","-",'Costes de Operación'!AH33)</f>
        <v>1994.0540655018635</v>
      </c>
      <c r="AH87" s="237">
        <f>+IF('Costes de Operación'!AI33="","-",'Costes de Operación'!AI33)</f>
        <v>2044.2045252492353</v>
      </c>
    </row>
    <row r="88" spans="3:34" ht="15.75" thickBot="1">
      <c r="C88" s="11" t="s">
        <v>5</v>
      </c>
      <c r="D88" s="230">
        <f>+IF('Costes de Operación'!E34="","-",'Costes de Operación'!E34)</f>
        <v>0</v>
      </c>
      <c r="E88" s="238">
        <f>+IF('Costes de Operación'!F34="","-",'Costes de Operación'!F34)</f>
        <v>110.99227629522214</v>
      </c>
      <c r="F88" s="238">
        <f>+IF('Costes de Operación'!G34="","-",'Costes de Operación'!G34)</f>
        <v>230.26724021669887</v>
      </c>
      <c r="G88" s="238">
        <f>+IF('Costes de Operación'!H34="","-",'Costes de Operación'!H34)</f>
        <v>357.93476674452364</v>
      </c>
      <c r="H88" s="238">
        <f>+IF('Costes de Operación'!I34="","-",'Costes de Operación'!I34)</f>
        <v>493.59347507976503</v>
      </c>
      <c r="I88" s="238">
        <f>+IF('Costes de Operación'!J34="","-",'Costes de Operación'!J34)</f>
        <v>636.8713210585438</v>
      </c>
      <c r="J88" s="238">
        <f>+IF('Costes de Operación'!K34="","-",'Costes de Operación'!K34)</f>
        <v>657.39131502304997</v>
      </c>
      <c r="K88" s="238">
        <f>+IF('Costes de Operación'!L34="","-",'Costes de Operación'!L34)</f>
        <v>677.90849796491932</v>
      </c>
      <c r="L88" s="238">
        <f>+IF('Costes de Operación'!M34="","-",'Costes de Operación'!M34)</f>
        <v>699.06602218640444</v>
      </c>
      <c r="M88" s="238">
        <f>+IF('Costes de Operación'!N34="","-",'Costes de Operación'!N34)</f>
        <v>720.17781605643381</v>
      </c>
      <c r="N88" s="238">
        <f>+IF('Costes de Operación'!O34="","-",'Costes de Operación'!O34)</f>
        <v>741.19980650712114</v>
      </c>
      <c r="O88" s="238">
        <f>+IF('Costes de Operación'!P34="","-",'Costes de Operación'!P34)</f>
        <v>762.0868170544918</v>
      </c>
      <c r="P88" s="238">
        <f>+IF('Costes de Operación'!Q34="","-",'Costes de Operación'!Q34)</f>
        <v>782.79271587386222</v>
      </c>
      <c r="Q88" s="238">
        <f>+IF('Costes de Operación'!R34="","-",'Costes de Operación'!R34)</f>
        <v>803.27057332112247</v>
      </c>
      <c r="R88" s="238">
        <f>+IF('Costes de Operación'!S34="","-",'Costes de Operación'!S34)</f>
        <v>824.28413151920279</v>
      </c>
      <c r="S88" s="238">
        <f>+IF('Costes de Operación'!T34="","-",'Costes de Operación'!T34)</f>
        <v>845.01487742691074</v>
      </c>
      <c r="T88" s="238">
        <f>+IF('Costes de Operación'!U34="","-",'Costes de Operación'!U34)</f>
        <v>866.26700159419738</v>
      </c>
      <c r="U88" s="238">
        <f>+IF('Costes de Operación'!V34="","-",'Costes de Operación'!V34)</f>
        <v>888.05361668429146</v>
      </c>
      <c r="V88" s="238">
        <f>+IF('Costes de Operación'!W34="","-",'Costes de Operación'!W34)</f>
        <v>910.38816514390135</v>
      </c>
      <c r="W88" s="238">
        <f>+IF('Costes de Operación'!X34="","-",'Costes de Operación'!X34)</f>
        <v>933.28442749727037</v>
      </c>
      <c r="X88" s="238">
        <f>+IF('Costes de Operación'!Y34="","-",'Costes de Operación'!Y34)</f>
        <v>956.75653084882686</v>
      </c>
      <c r="Y88" s="238">
        <f>+IF('Costes de Operación'!Z34="","-",'Costes de Operación'!Z34)</f>
        <v>980.81895759967483</v>
      </c>
      <c r="Z88" s="238">
        <f>+IF('Costes de Operación'!AA34="","-",'Costes de Operación'!AA34)</f>
        <v>1005.4865543833066</v>
      </c>
      <c r="AA88" s="238">
        <f>+IF('Costes de Operación'!AB34="","-",'Costes de Operación'!AB34)</f>
        <v>1030.7745412260467</v>
      </c>
      <c r="AB88" s="238">
        <f>+IF('Costes de Operación'!AC34="","-",'Costes de Operación'!AC34)</f>
        <v>1056.698520937882</v>
      </c>
      <c r="AC88" s="238">
        <f>+IF('Costes de Operación'!AD34="","-",'Costes de Operación'!AD34)</f>
        <v>1083.2744887394695</v>
      </c>
      <c r="AD88" s="238">
        <f>+IF('Costes de Operación'!AE34="","-",'Costes de Operación'!AE34)</f>
        <v>1110.5188421312671</v>
      </c>
      <c r="AE88" s="238">
        <f>+IF('Costes de Operación'!AF34="","-",'Costes de Operación'!AF34)</f>
        <v>1138.4483910108684</v>
      </c>
      <c r="AF88" s="238">
        <f>+IF('Costes de Operación'!AG34="","-",'Costes de Operación'!AG34)</f>
        <v>1167.0803680447918</v>
      </c>
      <c r="AG88" s="238">
        <f>+IF('Costes de Operación'!AH34="","-",'Costes de Operación'!AH34)</f>
        <v>1196.4324393011179</v>
      </c>
      <c r="AH88" s="239">
        <f>+IF('Costes de Operación'!AI34="","-",'Costes de Operación'!AI34)</f>
        <v>1226.5227151495412</v>
      </c>
    </row>
    <row r="89" spans="3:34" ht="15.75" thickBot="1">
      <c r="C89" s="11" t="s">
        <v>6</v>
      </c>
      <c r="D89" s="230">
        <f>+IF('Costes de Operación'!E35="","-",'Costes de Operación'!E35)</f>
        <v>0</v>
      </c>
      <c r="E89" s="238">
        <f>+IF('Costes de Operación'!F35="","-",'Costes de Operación'!F35)</f>
        <v>27.748069073805535</v>
      </c>
      <c r="F89" s="238">
        <f>+IF('Costes de Operación'!G35="","-",'Costes de Operación'!G35)</f>
        <v>57.566810054174717</v>
      </c>
      <c r="G89" s="238">
        <f>+IF('Costes de Operación'!H35="","-",'Costes de Operación'!H35)</f>
        <v>89.483691686130911</v>
      </c>
      <c r="H89" s="238">
        <f>+IF('Costes de Operación'!I35="","-",'Costes de Operación'!I35)</f>
        <v>123.39836876994126</v>
      </c>
      <c r="I89" s="238">
        <f>+IF('Costes de Operación'!J35="","-",'Costes de Operación'!J35)</f>
        <v>159.21783026463595</v>
      </c>
      <c r="J89" s="238">
        <f>+IF('Costes de Operación'!K35="","-",'Costes de Operación'!K35)</f>
        <v>164.34782875576249</v>
      </c>
      <c r="K89" s="238">
        <f>+IF('Costes de Operación'!L35="","-",'Costes de Operación'!L35)</f>
        <v>169.47712449122983</v>
      </c>
      <c r="L89" s="238">
        <f>+IF('Costes de Operación'!M35="","-",'Costes de Operación'!M35)</f>
        <v>174.76650554660111</v>
      </c>
      <c r="M89" s="238">
        <f>+IF('Costes de Operación'!N35="","-",'Costes de Operación'!N35)</f>
        <v>180.04445401410845</v>
      </c>
      <c r="N89" s="238">
        <f>+IF('Costes de Operación'!O35="","-",'Costes de Operación'!O35)</f>
        <v>185.29995162678028</v>
      </c>
      <c r="O89" s="238">
        <f>+IF('Costes de Operación'!P35="","-",'Costes de Operación'!P35)</f>
        <v>190.52170426362295</v>
      </c>
      <c r="P89" s="238">
        <f>+IF('Costes de Operación'!Q35="","-",'Costes de Operación'!Q35)</f>
        <v>195.69817896846556</v>
      </c>
      <c r="Q89" s="238">
        <f>+IF('Costes de Operación'!R35="","-",'Costes de Operación'!R35)</f>
        <v>200.81764333028062</v>
      </c>
      <c r="R89" s="238">
        <f>+IF('Costes de Operación'!S35="","-",'Costes de Operación'!S35)</f>
        <v>206.0710328798007</v>
      </c>
      <c r="S89" s="238">
        <f>+IF('Costes de Operación'!T35="","-",'Costes de Operación'!T35)</f>
        <v>211.25371935672769</v>
      </c>
      <c r="T89" s="238">
        <f>+IF('Costes de Operación'!U35="","-",'Costes de Operación'!U35)</f>
        <v>216.56675039854935</v>
      </c>
      <c r="U89" s="238">
        <f>+IF('Costes de Operación'!V35="","-",'Costes de Operación'!V35)</f>
        <v>222.01340417107286</v>
      </c>
      <c r="V89" s="238">
        <f>+IF('Costes de Operación'!W35="","-",'Costes de Operación'!W35)</f>
        <v>227.59704128597534</v>
      </c>
      <c r="W89" s="238">
        <f>+IF('Costes de Operación'!X35="","-",'Costes de Operación'!X35)</f>
        <v>233.32110687431759</v>
      </c>
      <c r="X89" s="238">
        <f>+IF('Costes de Operación'!Y35="","-",'Costes de Operación'!Y35)</f>
        <v>239.18913271220671</v>
      </c>
      <c r="Y89" s="238">
        <f>+IF('Costes de Operación'!Z35="","-",'Costes de Operación'!Z35)</f>
        <v>245.20473939991871</v>
      </c>
      <c r="Z89" s="238">
        <f>+IF('Costes de Operación'!AA35="","-",'Costes de Operación'!AA35)</f>
        <v>251.37163859582665</v>
      </c>
      <c r="AA89" s="238">
        <f>+IF('Costes de Operación'!AB35="","-",'Costes de Operación'!AB35)</f>
        <v>257.69363530651168</v>
      </c>
      <c r="AB89" s="238">
        <f>+IF('Costes de Operación'!AC35="","-",'Costes de Operación'!AC35)</f>
        <v>264.1746302344705</v>
      </c>
      <c r="AC89" s="238">
        <f>+IF('Costes de Operación'!AD35="","-",'Costes de Operación'!AD35)</f>
        <v>270.81862218486737</v>
      </c>
      <c r="AD89" s="238">
        <f>+IF('Costes de Operación'!AE35="","-",'Costes de Operación'!AE35)</f>
        <v>277.62971053281677</v>
      </c>
      <c r="AE89" s="238">
        <f>+IF('Costes de Operación'!AF35="","-",'Costes de Operación'!AF35)</f>
        <v>284.61209775271709</v>
      </c>
      <c r="AF89" s="238">
        <f>+IF('Costes de Operación'!AG35="","-",'Costes de Operación'!AG35)</f>
        <v>291.77009201119796</v>
      </c>
      <c r="AG89" s="238">
        <f>+IF('Costes de Operación'!AH35="","-",'Costes de Operación'!AH35)</f>
        <v>299.10810982527948</v>
      </c>
      <c r="AH89" s="239">
        <f>+IF('Costes de Operación'!AI35="","-",'Costes de Operación'!AI35)</f>
        <v>306.63067878738531</v>
      </c>
    </row>
    <row r="90" spans="3:34" ht="15.75" thickBot="1">
      <c r="C90" s="11" t="s">
        <v>7</v>
      </c>
      <c r="D90" s="230">
        <f>+IF('Costes de Operación'!E36="","-",'Costes de Operación'!E36)</f>
        <v>0</v>
      </c>
      <c r="E90" s="238">
        <f>+IF('Costes de Operación'!F36="","-",'Costes de Operación'!F36)</f>
        <v>46.246781789675893</v>
      </c>
      <c r="F90" s="238">
        <f>+IF('Costes de Operación'!G36="","-",'Costes de Operación'!G36)</f>
        <v>95.944683423624539</v>
      </c>
      <c r="G90" s="238">
        <f>+IF('Costes de Operación'!H36="","-",'Costes de Operación'!H36)</f>
        <v>149.13948614355152</v>
      </c>
      <c r="H90" s="238">
        <f>+IF('Costes de Operación'!I36="","-",'Costes de Operación'!I36)</f>
        <v>205.66394794990211</v>
      </c>
      <c r="I90" s="238">
        <f>+IF('Costes de Operación'!J36="","-",'Costes de Operación'!J36)</f>
        <v>265.3630504410599</v>
      </c>
      <c r="J90" s="238">
        <f>+IF('Costes de Operación'!K36="","-",'Costes de Operación'!K36)</f>
        <v>273.91304792627079</v>
      </c>
      <c r="K90" s="238">
        <f>+IF('Costes de Operación'!L36="","-",'Costes de Operación'!L36)</f>
        <v>282.46187415204969</v>
      </c>
      <c r="L90" s="238">
        <f>+IF('Costes de Operación'!M36="","-",'Costes de Operación'!M36)</f>
        <v>291.27750924433519</v>
      </c>
      <c r="M90" s="238">
        <f>+IF('Costes de Operación'!N36="","-",'Costes de Operación'!N36)</f>
        <v>300.07409002351409</v>
      </c>
      <c r="N90" s="238">
        <f>+IF('Costes de Operación'!O36="","-",'Costes de Operación'!O36)</f>
        <v>308.83325271130053</v>
      </c>
      <c r="O90" s="238">
        <f>+IF('Costes de Operación'!P36="","-",'Costes de Operación'!P36)</f>
        <v>317.53617377270496</v>
      </c>
      <c r="P90" s="238">
        <f>+IF('Costes de Operación'!Q36="","-",'Costes de Operación'!Q36)</f>
        <v>326.16363161410925</v>
      </c>
      <c r="Q90" s="238">
        <f>+IF('Costes de Operación'!R36="","-",'Costes de Operación'!R36)</f>
        <v>334.69607221713437</v>
      </c>
      <c r="R90" s="238">
        <f>+IF('Costes de Operación'!S36="","-",'Costes de Operación'!S36)</f>
        <v>343.45172146633456</v>
      </c>
      <c r="S90" s="238">
        <f>+IF('Costes de Operación'!T36="","-",'Costes de Operación'!T36)</f>
        <v>352.08953226121281</v>
      </c>
      <c r="T90" s="238">
        <f>+IF('Costes de Operación'!U36="","-",'Costes de Operación'!U36)</f>
        <v>360.94458399758224</v>
      </c>
      <c r="U90" s="238">
        <f>+IF('Costes de Operación'!V36="","-",'Costes de Operación'!V36)</f>
        <v>370.02234028512146</v>
      </c>
      <c r="V90" s="238">
        <f>+IF('Costes de Operación'!W36="","-",'Costes de Operación'!W36)</f>
        <v>379.32840214329224</v>
      </c>
      <c r="W90" s="238">
        <f>+IF('Costes de Operación'!X36="","-",'Costes de Operación'!X36)</f>
        <v>388.86851145719601</v>
      </c>
      <c r="X90" s="238">
        <f>+IF('Costes de Operación'!Y36="","-",'Costes de Operación'!Y36)</f>
        <v>398.64855452034453</v>
      </c>
      <c r="Y90" s="238">
        <f>+IF('Costes de Operación'!Z36="","-",'Costes de Operación'!Z36)</f>
        <v>408.67456566653124</v>
      </c>
      <c r="Z90" s="238">
        <f>+IF('Costes de Operación'!AA36="","-",'Costes de Operación'!AA36)</f>
        <v>418.95273099304444</v>
      </c>
      <c r="AA90" s="238">
        <f>+IF('Costes de Operación'!AB36="","-",'Costes de Operación'!AB36)</f>
        <v>429.48939217751951</v>
      </c>
      <c r="AB90" s="238">
        <f>+IF('Costes de Operación'!AC36="","-",'Costes de Operación'!AC36)</f>
        <v>440.29105039078411</v>
      </c>
      <c r="AC90" s="238">
        <f>+IF('Costes de Operación'!AD36="","-",'Costes de Operación'!AD36)</f>
        <v>451.36437030811237</v>
      </c>
      <c r="AD90" s="238">
        <f>+IF('Costes de Operación'!AE36="","-",'Costes de Operación'!AE36)</f>
        <v>462.71618422136129</v>
      </c>
      <c r="AE90" s="238">
        <f>+IF('Costes de Operación'!AF36="","-",'Costes de Operación'!AF36)</f>
        <v>474.35349625452852</v>
      </c>
      <c r="AF90" s="238">
        <f>+IF('Costes de Operación'!AG36="","-",'Costes de Operación'!AG36)</f>
        <v>486.28348668532993</v>
      </c>
      <c r="AG90" s="238">
        <f>+IF('Costes de Operación'!AH36="","-",'Costes de Operación'!AH36)</f>
        <v>498.51351637546588</v>
      </c>
      <c r="AH90" s="239">
        <f>+IF('Costes de Operación'!AI36="","-",'Costes de Operación'!AI36)</f>
        <v>511.05113131230883</v>
      </c>
    </row>
    <row r="93" spans="3:34" ht="15.75">
      <c r="C93" s="39" t="s">
        <v>41</v>
      </c>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row>
    <row r="94" spans="3:34">
      <c r="C94" s="1"/>
    </row>
    <row r="95" spans="3:34" ht="15.75">
      <c r="C95" s="67" t="s">
        <v>42</v>
      </c>
    </row>
    <row r="96" spans="3:34" ht="15.75" thickBot="1"/>
    <row r="97" spans="3:34" ht="15.75" thickBot="1">
      <c r="C97" s="3"/>
      <c r="D97" s="82">
        <v>0</v>
      </c>
      <c r="E97" s="83">
        <v>1</v>
      </c>
      <c r="F97" s="83">
        <v>2</v>
      </c>
      <c r="G97" s="83">
        <v>3</v>
      </c>
      <c r="H97" s="83">
        <v>4</v>
      </c>
      <c r="I97" s="83">
        <v>5</v>
      </c>
      <c r="J97" s="83">
        <v>6</v>
      </c>
      <c r="K97" s="83">
        <v>7</v>
      </c>
      <c r="L97" s="83">
        <v>8</v>
      </c>
      <c r="M97" s="83">
        <v>9</v>
      </c>
      <c r="N97" s="83">
        <v>10</v>
      </c>
      <c r="O97" s="83">
        <v>11</v>
      </c>
      <c r="P97" s="83">
        <v>12</v>
      </c>
      <c r="Q97" s="83">
        <v>13</v>
      </c>
      <c r="R97" s="83">
        <v>14</v>
      </c>
      <c r="S97" s="84">
        <v>15</v>
      </c>
      <c r="T97" s="83">
        <v>16</v>
      </c>
      <c r="U97" s="85">
        <v>17</v>
      </c>
      <c r="V97" s="86">
        <v>18</v>
      </c>
      <c r="W97" s="86">
        <v>19</v>
      </c>
      <c r="X97" s="87">
        <v>20</v>
      </c>
      <c r="Y97" s="83">
        <v>21</v>
      </c>
      <c r="Z97" s="85">
        <v>22</v>
      </c>
      <c r="AA97" s="86">
        <v>23</v>
      </c>
      <c r="AB97" s="86">
        <v>24</v>
      </c>
      <c r="AC97" s="87">
        <v>25</v>
      </c>
      <c r="AD97" s="83">
        <v>26</v>
      </c>
      <c r="AE97" s="85">
        <v>27</v>
      </c>
      <c r="AF97" s="86">
        <v>28</v>
      </c>
      <c r="AG97" s="86">
        <v>29</v>
      </c>
      <c r="AH97" s="88">
        <v>30</v>
      </c>
    </row>
    <row r="98" spans="3:34" ht="15.75" thickBot="1">
      <c r="C98" s="4" t="s">
        <v>0</v>
      </c>
      <c r="D98" s="225">
        <f>+IF('Ingresos de Operación'!E8="","-",'Ingresos de Operación'!E8)</f>
        <v>0</v>
      </c>
      <c r="E98" s="231">
        <f>+IF('Ingresos de Operación'!F8="","-",'Ingresos de Operación'!F8)</f>
        <v>0</v>
      </c>
      <c r="F98" s="231">
        <f>+IF('Ingresos de Operación'!G8="","-",'Ingresos de Operación'!G8)</f>
        <v>0</v>
      </c>
      <c r="G98" s="231">
        <f>+IF('Ingresos de Operación'!H8="","-",'Ingresos de Operación'!H8)</f>
        <v>0</v>
      </c>
      <c r="H98" s="231">
        <f>+IF('Ingresos de Operación'!I8="","-",'Ingresos de Operación'!I8)</f>
        <v>0</v>
      </c>
      <c r="I98" s="231">
        <f>+IF('Ingresos de Operación'!J8="","-",'Ingresos de Operación'!J8)</f>
        <v>0</v>
      </c>
      <c r="J98" s="231">
        <f>+IF('Ingresos de Operación'!K8="","-",'Ingresos de Operación'!K8)</f>
        <v>0</v>
      </c>
      <c r="K98" s="231">
        <f>+IF('Ingresos de Operación'!L8="","-",'Ingresos de Operación'!L8)</f>
        <v>0</v>
      </c>
      <c r="L98" s="231">
        <f>+IF('Ingresos de Operación'!M8="","-",'Ingresos de Operación'!M8)</f>
        <v>0</v>
      </c>
      <c r="M98" s="231">
        <f>+IF('Ingresos de Operación'!N8="","-",'Ingresos de Operación'!N8)</f>
        <v>0</v>
      </c>
      <c r="N98" s="231">
        <f>+IF('Ingresos de Operación'!O8="","-",'Ingresos de Operación'!O8)</f>
        <v>0</v>
      </c>
      <c r="O98" s="231">
        <f>+IF('Ingresos de Operación'!P8="","-",'Ingresos de Operación'!P8)</f>
        <v>0</v>
      </c>
      <c r="P98" s="231">
        <f>+IF('Ingresos de Operación'!Q8="","-",'Ingresos de Operación'!Q8)</f>
        <v>0</v>
      </c>
      <c r="Q98" s="231">
        <f>+IF('Ingresos de Operación'!R8="","-",'Ingresos de Operación'!R8)</f>
        <v>0</v>
      </c>
      <c r="R98" s="231">
        <f>+IF('Ingresos de Operación'!S8="","-",'Ingresos de Operación'!S8)</f>
        <v>0</v>
      </c>
      <c r="S98" s="231">
        <f>+IF('Ingresos de Operación'!T8="","-",'Ingresos de Operación'!T8)</f>
        <v>0</v>
      </c>
      <c r="T98" s="231">
        <f>+IF('Ingresos de Operación'!U8="","-",'Ingresos de Operación'!U8)</f>
        <v>0</v>
      </c>
      <c r="U98" s="231">
        <f>+IF('Ingresos de Operación'!V8="","-",'Ingresos de Operación'!V8)</f>
        <v>0</v>
      </c>
      <c r="V98" s="231">
        <f>+IF('Ingresos de Operación'!W8="","-",'Ingresos de Operación'!W8)</f>
        <v>0</v>
      </c>
      <c r="W98" s="231">
        <f>+IF('Ingresos de Operación'!X8="","-",'Ingresos de Operación'!X8)</f>
        <v>0</v>
      </c>
      <c r="X98" s="231">
        <f>+IF('Ingresos de Operación'!Y8="","-",'Ingresos de Operación'!Y8)</f>
        <v>0</v>
      </c>
      <c r="Y98" s="231">
        <f>+IF('Ingresos de Operación'!Z8="","-",'Ingresos de Operación'!Z8)</f>
        <v>0</v>
      </c>
      <c r="Z98" s="231">
        <f>+IF('Ingresos de Operación'!AA8="","-",'Ingresos de Operación'!AA8)</f>
        <v>0</v>
      </c>
      <c r="AA98" s="231">
        <f>+IF('Ingresos de Operación'!AB8="","-",'Ingresos de Operación'!AB8)</f>
        <v>0</v>
      </c>
      <c r="AB98" s="231">
        <f>+IF('Ingresos de Operación'!AC8="","-",'Ingresos de Operación'!AC8)</f>
        <v>0</v>
      </c>
      <c r="AC98" s="231">
        <f>+IF('Ingresos de Operación'!AD8="","-",'Ingresos de Operación'!AD8)</f>
        <v>0</v>
      </c>
      <c r="AD98" s="231">
        <f>+IF('Ingresos de Operación'!AE8="","-",'Ingresos de Operación'!AE8)</f>
        <v>0</v>
      </c>
      <c r="AE98" s="231">
        <f>+IF('Ingresos de Operación'!AF8="","-",'Ingresos de Operación'!AF8)</f>
        <v>0</v>
      </c>
      <c r="AF98" s="231">
        <f>+IF('Ingresos de Operación'!AG8="","-",'Ingresos de Operación'!AG8)</f>
        <v>0</v>
      </c>
      <c r="AG98" s="231">
        <f>+IF('Ingresos de Operación'!AH8="","-",'Ingresos de Operación'!AH8)</f>
        <v>0</v>
      </c>
      <c r="AH98" s="232">
        <f>+IF('Ingresos de Operación'!AI8="","-",'Ingresos de Operación'!AI8)</f>
        <v>0</v>
      </c>
    </row>
    <row r="99" spans="3:34" ht="15.75" thickBot="1">
      <c r="C99" s="5" t="s">
        <v>226</v>
      </c>
      <c r="D99" s="233">
        <f>+IF('Ingresos de Operación'!E9="","-",'Ingresos de Operación'!E9)</f>
        <v>0</v>
      </c>
      <c r="E99" s="233">
        <f>+IF('Ingresos de Operación'!F9="","-",'Ingresos de Operación'!F9)</f>
        <v>0</v>
      </c>
      <c r="F99" s="233">
        <f>+IF('Ingresos de Operación'!G9="","-",'Ingresos de Operación'!G9)</f>
        <v>0</v>
      </c>
      <c r="G99" s="233">
        <f>+IF('Ingresos de Operación'!H9="","-",'Ingresos de Operación'!H9)</f>
        <v>0</v>
      </c>
      <c r="H99" s="233">
        <f>+IF('Ingresos de Operación'!I9="","-",'Ingresos de Operación'!I9)</f>
        <v>0</v>
      </c>
      <c r="I99" s="233">
        <f>+IF('Ingresos de Operación'!J9="","-",'Ingresos de Operación'!J9)</f>
        <v>0</v>
      </c>
      <c r="J99" s="233">
        <f>+IF('Ingresos de Operación'!K9="","-",'Ingresos de Operación'!K9)</f>
        <v>0</v>
      </c>
      <c r="K99" s="233">
        <f>+IF('Ingresos de Operación'!L9="","-",'Ingresos de Operación'!L9)</f>
        <v>0</v>
      </c>
      <c r="L99" s="233">
        <f>+IF('Ingresos de Operación'!M9="","-",'Ingresos de Operación'!M9)</f>
        <v>0</v>
      </c>
      <c r="M99" s="233">
        <f>+IF('Ingresos de Operación'!N9="","-",'Ingresos de Operación'!N9)</f>
        <v>0</v>
      </c>
      <c r="N99" s="233">
        <f>+IF('Ingresos de Operación'!O9="","-",'Ingresos de Operación'!O9)</f>
        <v>0</v>
      </c>
      <c r="O99" s="233">
        <f>+IF('Ingresos de Operación'!P9="","-",'Ingresos de Operación'!P9)</f>
        <v>0</v>
      </c>
      <c r="P99" s="233">
        <f>+IF('Ingresos de Operación'!Q9="","-",'Ingresos de Operación'!Q9)</f>
        <v>0</v>
      </c>
      <c r="Q99" s="233">
        <f>+IF('Ingresos de Operación'!R9="","-",'Ingresos de Operación'!R9)</f>
        <v>0</v>
      </c>
      <c r="R99" s="233">
        <f>+IF('Ingresos de Operación'!S9="","-",'Ingresos de Operación'!S9)</f>
        <v>0</v>
      </c>
      <c r="S99" s="233">
        <f>+IF('Ingresos de Operación'!T9="","-",'Ingresos de Operación'!T9)</f>
        <v>0</v>
      </c>
      <c r="T99" s="233">
        <f>+IF('Ingresos de Operación'!U9="","-",'Ingresos de Operación'!U9)</f>
        <v>0</v>
      </c>
      <c r="U99" s="233">
        <f>+IF('Ingresos de Operación'!V9="","-",'Ingresos de Operación'!V9)</f>
        <v>0</v>
      </c>
      <c r="V99" s="233">
        <f>+IF('Ingresos de Operación'!W9="","-",'Ingresos de Operación'!W9)</f>
        <v>0</v>
      </c>
      <c r="W99" s="233">
        <f>+IF('Ingresos de Operación'!X9="","-",'Ingresos de Operación'!X9)</f>
        <v>0</v>
      </c>
      <c r="X99" s="233">
        <f>+IF('Ingresos de Operación'!Y9="","-",'Ingresos de Operación'!Y9)</f>
        <v>0</v>
      </c>
      <c r="Y99" s="233">
        <f>+IF('Ingresos de Operación'!Z9="","-",'Ingresos de Operación'!Z9)</f>
        <v>0</v>
      </c>
      <c r="Z99" s="233">
        <f>+IF('Ingresos de Operación'!AA9="","-",'Ingresos de Operación'!AA9)</f>
        <v>0</v>
      </c>
      <c r="AA99" s="233">
        <f>+IF('Ingresos de Operación'!AB9="","-",'Ingresos de Operación'!AB9)</f>
        <v>0</v>
      </c>
      <c r="AB99" s="233">
        <f>+IF('Ingresos de Operación'!AC9="","-",'Ingresos de Operación'!AC9)</f>
        <v>0</v>
      </c>
      <c r="AC99" s="233">
        <f>+IF('Ingresos de Operación'!AD9="","-",'Ingresos de Operación'!AD9)</f>
        <v>0</v>
      </c>
      <c r="AD99" s="233">
        <f>+IF('Ingresos de Operación'!AE9="","-",'Ingresos de Operación'!AE9)</f>
        <v>0</v>
      </c>
      <c r="AE99" s="233">
        <f>+IF('Ingresos de Operación'!AF9="","-",'Ingresos de Operación'!AF9)</f>
        <v>0</v>
      </c>
      <c r="AF99" s="233">
        <f>+IF('Ingresos de Operación'!AG9="","-",'Ingresos de Operación'!AG9)</f>
        <v>0</v>
      </c>
      <c r="AG99" s="233">
        <f>+IF('Ingresos de Operación'!AH9="","-",'Ingresos de Operación'!AH9)</f>
        <v>0</v>
      </c>
      <c r="AH99" s="234">
        <f>+IF('Ingresos de Operación'!AI9="","-",'Ingresos de Operación'!AI9)</f>
        <v>0</v>
      </c>
    </row>
    <row r="100" spans="3:34" ht="15.75" thickBot="1">
      <c r="C100" s="5" t="s">
        <v>236</v>
      </c>
      <c r="D100" s="227">
        <f>+IF('Ingresos de Operación'!E10="","-",'Ingresos de Operación'!E10)</f>
        <v>0</v>
      </c>
      <c r="E100" s="235">
        <f>+IF('Ingresos de Operación'!F10="","-",'Ingresos de Operación'!F10)</f>
        <v>0</v>
      </c>
      <c r="F100" s="233">
        <f>+IF('Ingresos de Operación'!G10="","-",'Ingresos de Operación'!G10)</f>
        <v>0</v>
      </c>
      <c r="G100" s="233">
        <f>+IF('Ingresos de Operación'!H10="","-",'Ingresos de Operación'!H10)</f>
        <v>0</v>
      </c>
      <c r="H100" s="233">
        <f>+IF('Ingresos de Operación'!I10="","-",'Ingresos de Operación'!I10)</f>
        <v>0</v>
      </c>
      <c r="I100" s="233">
        <f>+IF('Ingresos de Operación'!J10="","-",'Ingresos de Operación'!J10)</f>
        <v>0</v>
      </c>
      <c r="J100" s="233">
        <f>+IF('Ingresos de Operación'!K10="","-",'Ingresos de Operación'!K10)</f>
        <v>0</v>
      </c>
      <c r="K100" s="233">
        <f>+IF('Ingresos de Operación'!L10="","-",'Ingresos de Operación'!L10)</f>
        <v>0</v>
      </c>
      <c r="L100" s="233">
        <f>+IF('Ingresos de Operación'!M10="","-",'Ingresos de Operación'!M10)</f>
        <v>0</v>
      </c>
      <c r="M100" s="233">
        <f>+IF('Ingresos de Operación'!N10="","-",'Ingresos de Operación'!N10)</f>
        <v>0</v>
      </c>
      <c r="N100" s="233">
        <f>+IF('Ingresos de Operación'!O10="","-",'Ingresos de Operación'!O10)</f>
        <v>0</v>
      </c>
      <c r="O100" s="233">
        <f>+IF('Ingresos de Operación'!P10="","-",'Ingresos de Operación'!P10)</f>
        <v>0</v>
      </c>
      <c r="P100" s="233">
        <f>+IF('Ingresos de Operación'!Q10="","-",'Ingresos de Operación'!Q10)</f>
        <v>0</v>
      </c>
      <c r="Q100" s="233">
        <f>+IF('Ingresos de Operación'!R10="","-",'Ingresos de Operación'!R10)</f>
        <v>0</v>
      </c>
      <c r="R100" s="233">
        <f>+IF('Ingresos de Operación'!S10="","-",'Ingresos de Operación'!S10)</f>
        <v>0</v>
      </c>
      <c r="S100" s="233">
        <f>+IF('Ingresos de Operación'!T10="","-",'Ingresos de Operación'!T10)</f>
        <v>0</v>
      </c>
      <c r="T100" s="233">
        <f>+IF('Ingresos de Operación'!U10="","-",'Ingresos de Operación'!U10)</f>
        <v>0</v>
      </c>
      <c r="U100" s="233">
        <f>+IF('Ingresos de Operación'!V10="","-",'Ingresos de Operación'!V10)</f>
        <v>0</v>
      </c>
      <c r="V100" s="233">
        <f>+IF('Ingresos de Operación'!W10="","-",'Ingresos de Operación'!W10)</f>
        <v>0</v>
      </c>
      <c r="W100" s="233">
        <f>+IF('Ingresos de Operación'!X10="","-",'Ingresos de Operación'!X10)</f>
        <v>0</v>
      </c>
      <c r="X100" s="233">
        <f>+IF('Ingresos de Operación'!Y10="","-",'Ingresos de Operación'!Y10)</f>
        <v>0</v>
      </c>
      <c r="Y100" s="233">
        <f>+IF('Ingresos de Operación'!Z10="","-",'Ingresos de Operación'!Z10)</f>
        <v>0</v>
      </c>
      <c r="Z100" s="233">
        <f>+IF('Ingresos de Operación'!AA10="","-",'Ingresos de Operación'!AA10)</f>
        <v>0</v>
      </c>
      <c r="AA100" s="233">
        <f>+IF('Ingresos de Operación'!AB10="","-",'Ingresos de Operación'!AB10)</f>
        <v>0</v>
      </c>
      <c r="AB100" s="233">
        <f>+IF('Ingresos de Operación'!AC10="","-",'Ingresos de Operación'!AC10)</f>
        <v>0</v>
      </c>
      <c r="AC100" s="233">
        <f>+IF('Ingresos de Operación'!AD10="","-",'Ingresos de Operación'!AD10)</f>
        <v>0</v>
      </c>
      <c r="AD100" s="233">
        <f>+IF('Ingresos de Operación'!AE10="","-",'Ingresos de Operación'!AE10)</f>
        <v>0</v>
      </c>
      <c r="AE100" s="233">
        <f>+IF('Ingresos de Operación'!AF10="","-",'Ingresos de Operación'!AF10)</f>
        <v>0</v>
      </c>
      <c r="AF100" s="233">
        <f>+IF('Ingresos de Operación'!AG10="","-",'Ingresos de Operación'!AG10)</f>
        <v>0</v>
      </c>
      <c r="AG100" s="233">
        <f>+IF('Ingresos de Operación'!AH10="","-",'Ingresos de Operación'!AH10)</f>
        <v>0</v>
      </c>
      <c r="AH100" s="234">
        <f>+IF('Ingresos de Operación'!AI10="","-",'Ingresos de Operación'!AI10)</f>
        <v>0</v>
      </c>
    </row>
    <row r="101" spans="3:34" ht="15.75" thickBot="1">
      <c r="C101" s="4" t="s">
        <v>1</v>
      </c>
      <c r="D101" s="225">
        <f>+IF('Ingresos de Operación'!E11="","-",'Ingresos de Operación'!E11)</f>
        <v>0</v>
      </c>
      <c r="E101" s="231">
        <f>+IF('Ingresos de Operación'!F11="","-",'Ingresos de Operación'!F11)</f>
        <v>115.61695447418973</v>
      </c>
      <c r="F101" s="231">
        <f>+IF('Ingresos de Operación'!G11="","-",'Ingresos de Operación'!G11)</f>
        <v>239.86170855906136</v>
      </c>
      <c r="G101" s="231">
        <f>+IF('Ingresos de Operación'!H11="","-",'Ingresos de Operación'!H11)</f>
        <v>372.84871535887885</v>
      </c>
      <c r="H101" s="231">
        <f>+IF('Ingresos de Operación'!I11="","-",'Ingresos de Operación'!I11)</f>
        <v>514.15986987475526</v>
      </c>
      <c r="I101" s="231">
        <f>+IF('Ingresos de Operación'!J11="","-",'Ingresos de Operación'!J11)</f>
        <v>663.40762610264983</v>
      </c>
      <c r="J101" s="231">
        <f>+IF('Ingresos de Operación'!K11="","-",'Ingresos de Operación'!K11)</f>
        <v>684.78261981567709</v>
      </c>
      <c r="K101" s="231">
        <f>+IF('Ingresos de Operación'!L11="","-",'Ingresos de Operación'!L11)</f>
        <v>706.15468538012431</v>
      </c>
      <c r="L101" s="231">
        <f>+IF('Ingresos de Operación'!M11="","-",'Ingresos de Operación'!M11)</f>
        <v>728.19377311083792</v>
      </c>
      <c r="M101" s="231">
        <f>+IF('Ingresos de Operación'!N11="","-",'Ingresos de Operación'!N11)</f>
        <v>750.18522505878525</v>
      </c>
      <c r="N101" s="231">
        <f>+IF('Ingresos de Operación'!O11="","-",'Ingresos de Operación'!O11)</f>
        <v>772.0831317782513</v>
      </c>
      <c r="O101" s="231">
        <f>+IF('Ingresos de Operación'!P11="","-",'Ingresos de Operación'!P11)</f>
        <v>793.84043443176245</v>
      </c>
      <c r="P101" s="231">
        <f>+IF('Ingresos de Operación'!Q11="","-",'Ingresos de Operación'!Q11)</f>
        <v>815.40907903527329</v>
      </c>
      <c r="Q101" s="231">
        <f>+IF('Ingresos de Operación'!R11="","-",'Ingresos de Operación'!R11)</f>
        <v>836.74018054283601</v>
      </c>
      <c r="R101" s="231">
        <f>+IF('Ingresos de Operación'!S11="","-",'Ingresos de Operación'!S11)</f>
        <v>858.62930366583657</v>
      </c>
      <c r="S101" s="231">
        <f>+IF('Ingresos de Operación'!T11="","-",'Ingresos de Operación'!T11)</f>
        <v>880.22383065303222</v>
      </c>
      <c r="T101" s="231">
        <f>+IF('Ingresos de Operación'!U11="","-",'Ingresos de Operación'!U11)</f>
        <v>902.36145999395592</v>
      </c>
      <c r="U101" s="231">
        <f>+IF('Ingresos de Operación'!V11="","-",'Ingresos de Operación'!V11)</f>
        <v>925.05585071280393</v>
      </c>
      <c r="V101" s="231">
        <f>+IF('Ingresos de Operación'!W11="","-",'Ingresos de Operación'!W11)</f>
        <v>948.32100535823076</v>
      </c>
      <c r="W101" s="231">
        <f>+IF('Ingresos de Operación'!X11="","-",'Ingresos de Operación'!X11)</f>
        <v>972.17127864299016</v>
      </c>
      <c r="X101" s="231">
        <f>+IF('Ingresos de Operación'!Y11="","-",'Ingresos de Operación'!Y11)</f>
        <v>996.62138630086133</v>
      </c>
      <c r="Y101" s="231">
        <f>+IF('Ingresos de Operación'!Z11="","-",'Ingresos de Operación'!Z11)</f>
        <v>1021.6864141663282</v>
      </c>
      <c r="Z101" s="231">
        <f>+IF('Ingresos de Operación'!AA11="","-",'Ingresos de Operación'!AA11)</f>
        <v>1047.3818274826112</v>
      </c>
      <c r="AA101" s="231">
        <f>+IF('Ingresos de Operación'!AB11="","-",'Ingresos de Operación'!AB11)</f>
        <v>1073.723480443799</v>
      </c>
      <c r="AB101" s="231">
        <f>+IF('Ingresos de Operación'!AC11="","-",'Ingresos de Operación'!AC11)</f>
        <v>1100.7276259769603</v>
      </c>
      <c r="AC101" s="231">
        <f>+IF('Ingresos de Operación'!AD11="","-",'Ingresos de Operación'!AD11)</f>
        <v>1128.410925770281</v>
      </c>
      <c r="AD101" s="231">
        <f>+IF('Ingresos de Operación'!AE11="","-",'Ingresos de Operación'!AE11)</f>
        <v>1156.7904605534036</v>
      </c>
      <c r="AE101" s="231">
        <f>+IF('Ingresos de Operación'!AF11="","-",'Ingresos de Operación'!AF11)</f>
        <v>1185.8837406363216</v>
      </c>
      <c r="AF101" s="231">
        <f>+IF('Ingresos de Operación'!AG11="","-",'Ingresos de Operación'!AG11)</f>
        <v>1215.7087167133247</v>
      </c>
      <c r="AG101" s="231">
        <f>+IF('Ingresos de Operación'!AH11="","-",'Ingresos de Operación'!AH11)</f>
        <v>1246.2837909386647</v>
      </c>
      <c r="AH101" s="232">
        <f>+IF('Ingresos de Operación'!AI11="","-",'Ingresos de Operación'!AI11)</f>
        <v>1277.6278282807721</v>
      </c>
    </row>
    <row r="102" spans="3:34" ht="15.75" thickBot="1">
      <c r="C102" s="5" t="s">
        <v>226</v>
      </c>
      <c r="D102" s="233">
        <f>+IF('Ingresos de Operación'!E12="","-",'Ingresos de Operación'!E12)</f>
        <v>0</v>
      </c>
      <c r="E102" s="233">
        <f>+IF('Ingresos de Operación'!F12="","-",'Ingresos de Operación'!F12)</f>
        <v>69.370172684513832</v>
      </c>
      <c r="F102" s="233">
        <f>+IF('Ingresos de Operación'!G12="","-",'Ingresos de Operación'!G12)</f>
        <v>143.9170251354368</v>
      </c>
      <c r="G102" s="233">
        <f>+IF('Ingresos de Operación'!H12="","-",'Ingresos de Operación'!H12)</f>
        <v>223.7092292153273</v>
      </c>
      <c r="H102" s="233">
        <f>+IF('Ingresos de Operación'!I12="","-",'Ingresos de Operación'!I12)</f>
        <v>308.49592192485312</v>
      </c>
      <c r="I102" s="233">
        <f>+IF('Ingresos de Operación'!J12="","-",'Ingresos de Operación'!J12)</f>
        <v>398.04457566158987</v>
      </c>
      <c r="J102" s="233">
        <f>+IF('Ingresos de Operación'!K12="","-",'Ingresos de Operación'!K12)</f>
        <v>410.86957188940625</v>
      </c>
      <c r="K102" s="233">
        <f>+IF('Ingresos de Operación'!L12="","-",'Ingresos de Operación'!L12)</f>
        <v>423.69281122807462</v>
      </c>
      <c r="L102" s="233">
        <f>+IF('Ingresos de Operación'!M12="","-",'Ingresos de Operación'!M12)</f>
        <v>436.91626386650279</v>
      </c>
      <c r="M102" s="233">
        <f>+IF('Ingresos de Operación'!N12="","-",'Ingresos de Operación'!N12)</f>
        <v>450.11113503527116</v>
      </c>
      <c r="N102" s="233">
        <f>+IF('Ingresos de Operación'!O12="","-",'Ingresos de Operación'!O12)</f>
        <v>463.24987906695077</v>
      </c>
      <c r="O102" s="233">
        <f>+IF('Ingresos de Operación'!P12="","-",'Ingresos de Operación'!P12)</f>
        <v>476.30426065905749</v>
      </c>
      <c r="P102" s="233">
        <f>+IF('Ingresos de Operación'!Q12="","-",'Ingresos de Operación'!Q12)</f>
        <v>489.24544742116404</v>
      </c>
      <c r="Q102" s="233">
        <f>+IF('Ingresos de Operación'!R12="","-",'Ingresos de Operación'!R12)</f>
        <v>502.04410832570159</v>
      </c>
      <c r="R102" s="233">
        <f>+IF('Ingresos de Operación'!S12="","-",'Ingresos de Operación'!S12)</f>
        <v>515.17758219950201</v>
      </c>
      <c r="S102" s="233">
        <f>+IF('Ingresos de Operación'!T12="","-",'Ingresos de Operación'!T12)</f>
        <v>528.13429839181936</v>
      </c>
      <c r="T102" s="233">
        <f>+IF('Ingresos de Operación'!U12="","-",'Ingresos de Operación'!U12)</f>
        <v>541.41687599637362</v>
      </c>
      <c r="U102" s="233">
        <f>+IF('Ingresos de Operación'!V12="","-",'Ingresos de Operación'!V12)</f>
        <v>555.03351042768247</v>
      </c>
      <c r="V102" s="233">
        <f>+IF('Ingresos de Operación'!W12="","-",'Ingresos de Operación'!W12)</f>
        <v>568.99260321493853</v>
      </c>
      <c r="W102" s="233">
        <f>+IF('Ingresos de Operación'!X12="","-",'Ingresos de Operación'!X12)</f>
        <v>583.30276718579421</v>
      </c>
      <c r="X102" s="233">
        <f>+IF('Ingresos de Operación'!Y12="","-",'Ingresos de Operación'!Y12)</f>
        <v>597.97283178051691</v>
      </c>
      <c r="Y102" s="233">
        <f>+IF('Ingresos de Operación'!Z12="","-",'Ingresos de Operación'!Z12)</f>
        <v>613.01184849979688</v>
      </c>
      <c r="Z102" s="233">
        <f>+IF('Ingresos de Operación'!AA12="","-",'Ingresos de Operación'!AA12)</f>
        <v>628.42909648956686</v>
      </c>
      <c r="AA102" s="233">
        <f>+IF('Ingresos de Operación'!AB12="","-",'Ingresos de Operación'!AB12)</f>
        <v>644.2340882662794</v>
      </c>
      <c r="AB102" s="233">
        <f>+IF('Ingresos de Operación'!AC12="","-",'Ingresos de Operación'!AC12)</f>
        <v>660.43657558617633</v>
      </c>
      <c r="AC102" s="233">
        <f>+IF('Ingresos de Operación'!AD12="","-",'Ingresos de Operación'!AD12)</f>
        <v>677.0465554621685</v>
      </c>
      <c r="AD102" s="233">
        <f>+IF('Ingresos de Operación'!AE12="","-",'Ingresos de Operación'!AE12)</f>
        <v>694.07427633204202</v>
      </c>
      <c r="AE102" s="233">
        <f>+IF('Ingresos de Operación'!AF12="","-",'Ingresos de Operación'!AF12)</f>
        <v>711.53024438179295</v>
      </c>
      <c r="AF102" s="233">
        <f>+IF('Ingresos de Operación'!AG12="","-",'Ingresos de Operación'!AG12)</f>
        <v>729.42523002799487</v>
      </c>
      <c r="AG102" s="233">
        <f>+IF('Ingresos de Operación'!AH12="","-",'Ingresos de Operación'!AH12)</f>
        <v>747.77027456319888</v>
      </c>
      <c r="AH102" s="234">
        <f>+IF('Ingresos de Operación'!AI12="","-",'Ingresos de Operación'!AI12)</f>
        <v>766.57669696846324</v>
      </c>
    </row>
    <row r="103" spans="3:34" ht="15.75" thickBot="1">
      <c r="C103" s="5" t="s">
        <v>236</v>
      </c>
      <c r="D103" s="227">
        <f>+IF('Ingresos de Operación'!E13="","-",'Ingresos de Operación'!E13)</f>
        <v>0</v>
      </c>
      <c r="E103" s="235">
        <f>+IF('Ingresos de Operación'!F13="","-",'Ingresos de Operación'!F13)</f>
        <v>46.246781789675893</v>
      </c>
      <c r="F103" s="233">
        <f>+IF('Ingresos de Operación'!G13="","-",'Ingresos de Operación'!G13)</f>
        <v>95.944683423624539</v>
      </c>
      <c r="G103" s="233">
        <f>+IF('Ingresos de Operación'!H13="","-",'Ingresos de Operación'!H13)</f>
        <v>149.13948614355152</v>
      </c>
      <c r="H103" s="233">
        <f>+IF('Ingresos de Operación'!I13="","-",'Ingresos de Operación'!I13)</f>
        <v>205.66394794990211</v>
      </c>
      <c r="I103" s="233">
        <f>+IF('Ingresos de Operación'!J13="","-",'Ingresos de Operación'!J13)</f>
        <v>265.3630504410599</v>
      </c>
      <c r="J103" s="233">
        <f>+IF('Ingresos de Operación'!K13="","-",'Ingresos de Operación'!K13)</f>
        <v>273.91304792627079</v>
      </c>
      <c r="K103" s="233">
        <f>+IF('Ingresos de Operación'!L13="","-",'Ingresos de Operación'!L13)</f>
        <v>282.46187415204969</v>
      </c>
      <c r="L103" s="233">
        <f>+IF('Ingresos de Operación'!M13="","-",'Ingresos de Operación'!M13)</f>
        <v>291.27750924433519</v>
      </c>
      <c r="M103" s="233">
        <f>+IF('Ingresos de Operación'!N13="","-",'Ingresos de Operación'!N13)</f>
        <v>300.07409002351409</v>
      </c>
      <c r="N103" s="233">
        <f>+IF('Ingresos de Operación'!O13="","-",'Ingresos de Operación'!O13)</f>
        <v>308.83325271130053</v>
      </c>
      <c r="O103" s="233">
        <f>+IF('Ingresos de Operación'!P13="","-",'Ingresos de Operación'!P13)</f>
        <v>317.53617377270496</v>
      </c>
      <c r="P103" s="233">
        <f>+IF('Ingresos de Operación'!Q13="","-",'Ingresos de Operación'!Q13)</f>
        <v>326.16363161410925</v>
      </c>
      <c r="Q103" s="233">
        <f>+IF('Ingresos de Operación'!R13="","-",'Ingresos de Operación'!R13)</f>
        <v>334.69607221713437</v>
      </c>
      <c r="R103" s="233">
        <f>+IF('Ingresos de Operación'!S13="","-",'Ingresos de Operación'!S13)</f>
        <v>343.45172146633456</v>
      </c>
      <c r="S103" s="233">
        <f>+IF('Ingresos de Operación'!T13="","-",'Ingresos de Operación'!T13)</f>
        <v>352.08953226121281</v>
      </c>
      <c r="T103" s="233">
        <f>+IF('Ingresos de Operación'!U13="","-",'Ingresos de Operación'!U13)</f>
        <v>360.94458399758224</v>
      </c>
      <c r="U103" s="233">
        <f>+IF('Ingresos de Operación'!V13="","-",'Ingresos de Operación'!V13)</f>
        <v>370.02234028512146</v>
      </c>
      <c r="V103" s="233">
        <f>+IF('Ingresos de Operación'!W13="","-",'Ingresos de Operación'!W13)</f>
        <v>379.32840214329224</v>
      </c>
      <c r="W103" s="233">
        <f>+IF('Ingresos de Operación'!X13="","-",'Ingresos de Operación'!X13)</f>
        <v>388.86851145719601</v>
      </c>
      <c r="X103" s="233">
        <f>+IF('Ingresos de Operación'!Y13="","-",'Ingresos de Operación'!Y13)</f>
        <v>398.64855452034453</v>
      </c>
      <c r="Y103" s="233">
        <f>+IF('Ingresos de Operación'!Z13="","-",'Ingresos de Operación'!Z13)</f>
        <v>408.67456566653124</v>
      </c>
      <c r="Z103" s="233">
        <f>+IF('Ingresos de Operación'!AA13="","-",'Ingresos de Operación'!AA13)</f>
        <v>418.95273099304444</v>
      </c>
      <c r="AA103" s="233">
        <f>+IF('Ingresos de Operación'!AB13="","-",'Ingresos de Operación'!AB13)</f>
        <v>429.48939217751951</v>
      </c>
      <c r="AB103" s="233">
        <f>+IF('Ingresos de Operación'!AC13="","-",'Ingresos de Operación'!AC13)</f>
        <v>440.29105039078411</v>
      </c>
      <c r="AC103" s="233">
        <f>+IF('Ingresos de Operación'!AD13="","-",'Ingresos de Operación'!AD13)</f>
        <v>451.36437030811237</v>
      </c>
      <c r="AD103" s="233">
        <f>+IF('Ingresos de Operación'!AE13="","-",'Ingresos de Operación'!AE13)</f>
        <v>462.71618422136129</v>
      </c>
      <c r="AE103" s="233">
        <f>+IF('Ingresos de Operación'!AF13="","-",'Ingresos de Operación'!AF13)</f>
        <v>474.35349625452852</v>
      </c>
      <c r="AF103" s="233">
        <f>+IF('Ingresos de Operación'!AG13="","-",'Ingresos de Operación'!AG13)</f>
        <v>486.28348668532993</v>
      </c>
      <c r="AG103" s="233">
        <f>+IF('Ingresos de Operación'!AH13="","-",'Ingresos de Operación'!AH13)</f>
        <v>498.51351637546588</v>
      </c>
      <c r="AH103" s="234">
        <f>+IF('Ingresos de Operación'!AI13="","-",'Ingresos de Operación'!AI13)</f>
        <v>511.05113131230883</v>
      </c>
    </row>
    <row r="104" spans="3:34" ht="15.75" thickBot="1">
      <c r="C104" s="6" t="s">
        <v>2</v>
      </c>
      <c r="D104" s="252">
        <f>+IF('Ingresos de Operación'!E14="","-",'Ingresos de Operación'!E14)</f>
        <v>0</v>
      </c>
      <c r="E104" s="236">
        <f>+IF('Ingresos de Operación'!F14="","-",'Ingresos de Operación'!F14)</f>
        <v>115.61695447418973</v>
      </c>
      <c r="F104" s="236">
        <f>+IF('Ingresos de Operación'!G14="","-",'Ingresos de Operación'!G14)</f>
        <v>239.86170855906136</v>
      </c>
      <c r="G104" s="236">
        <f>+IF('Ingresos de Operación'!H14="","-",'Ingresos de Operación'!H14)</f>
        <v>372.84871535887885</v>
      </c>
      <c r="H104" s="236">
        <f>+IF('Ingresos de Operación'!I14="","-",'Ingresos de Operación'!I14)</f>
        <v>514.15986987475526</v>
      </c>
      <c r="I104" s="236">
        <f>+IF('Ingresos de Operación'!J14="","-",'Ingresos de Operación'!J14)</f>
        <v>663.40762610264983</v>
      </c>
      <c r="J104" s="236">
        <f>+IF('Ingresos de Operación'!K14="","-",'Ingresos de Operación'!K14)</f>
        <v>684.78261981567709</v>
      </c>
      <c r="K104" s="236">
        <f>+IF('Ingresos de Operación'!L14="","-",'Ingresos de Operación'!L14)</f>
        <v>706.15468538012431</v>
      </c>
      <c r="L104" s="236">
        <f>+IF('Ingresos de Operación'!M14="","-",'Ingresos de Operación'!M14)</f>
        <v>728.19377311083792</v>
      </c>
      <c r="M104" s="236">
        <f>+IF('Ingresos de Operación'!N14="","-",'Ingresos de Operación'!N14)</f>
        <v>750.18522505878525</v>
      </c>
      <c r="N104" s="236">
        <f>+IF('Ingresos de Operación'!O14="","-",'Ingresos de Operación'!O14)</f>
        <v>772.0831317782513</v>
      </c>
      <c r="O104" s="236">
        <f>+IF('Ingresos de Operación'!P14="","-",'Ingresos de Operación'!P14)</f>
        <v>793.84043443176245</v>
      </c>
      <c r="P104" s="236">
        <f>+IF('Ingresos de Operación'!Q14="","-",'Ingresos de Operación'!Q14)</f>
        <v>815.40907903527329</v>
      </c>
      <c r="Q104" s="236">
        <f>+IF('Ingresos de Operación'!R14="","-",'Ingresos de Operación'!R14)</f>
        <v>836.74018054283601</v>
      </c>
      <c r="R104" s="236">
        <f>+IF('Ingresos de Operación'!S14="","-",'Ingresos de Operación'!S14)</f>
        <v>858.62930366583657</v>
      </c>
      <c r="S104" s="236">
        <f>+IF('Ingresos de Operación'!T14="","-",'Ingresos de Operación'!T14)</f>
        <v>880.22383065303222</v>
      </c>
      <c r="T104" s="236">
        <f>+IF('Ingresos de Operación'!U14="","-",'Ingresos de Operación'!U14)</f>
        <v>902.36145999395592</v>
      </c>
      <c r="U104" s="236">
        <f>+IF('Ingresos de Operación'!V14="","-",'Ingresos de Operación'!V14)</f>
        <v>925.05585071280393</v>
      </c>
      <c r="V104" s="236">
        <f>+IF('Ingresos de Operación'!W14="","-",'Ingresos de Operación'!W14)</f>
        <v>948.32100535823076</v>
      </c>
      <c r="W104" s="236">
        <f>+IF('Ingresos de Operación'!X14="","-",'Ingresos de Operación'!X14)</f>
        <v>972.17127864299016</v>
      </c>
      <c r="X104" s="236">
        <f>+IF('Ingresos de Operación'!Y14="","-",'Ingresos de Operación'!Y14)</f>
        <v>996.62138630086133</v>
      </c>
      <c r="Y104" s="236">
        <f>+IF('Ingresos de Operación'!Z14="","-",'Ingresos de Operación'!Z14)</f>
        <v>1021.6864141663282</v>
      </c>
      <c r="Z104" s="236">
        <f>+IF('Ingresos de Operación'!AA14="","-",'Ingresos de Operación'!AA14)</f>
        <v>1047.3818274826112</v>
      </c>
      <c r="AA104" s="236">
        <f>+IF('Ingresos de Operación'!AB14="","-",'Ingresos de Operación'!AB14)</f>
        <v>1073.723480443799</v>
      </c>
      <c r="AB104" s="236">
        <f>+IF('Ingresos de Operación'!AC14="","-",'Ingresos de Operación'!AC14)</f>
        <v>1100.7276259769603</v>
      </c>
      <c r="AC104" s="236">
        <f>+IF('Ingresos de Operación'!AD14="","-",'Ingresos de Operación'!AD14)</f>
        <v>1128.410925770281</v>
      </c>
      <c r="AD104" s="236">
        <f>+IF('Ingresos de Operación'!AE14="","-",'Ingresos de Operación'!AE14)</f>
        <v>1156.7904605534036</v>
      </c>
      <c r="AE104" s="236">
        <f>+IF('Ingresos de Operación'!AF14="","-",'Ingresos de Operación'!AF14)</f>
        <v>1185.8837406363216</v>
      </c>
      <c r="AF104" s="236">
        <f>+IF('Ingresos de Operación'!AG14="","-",'Ingresos de Operación'!AG14)</f>
        <v>1215.7087167133247</v>
      </c>
      <c r="AG104" s="236">
        <f>+IF('Ingresos de Operación'!AH14="","-",'Ingresos de Operación'!AH14)</f>
        <v>1246.2837909386647</v>
      </c>
      <c r="AH104" s="237">
        <f>+IF('Ingresos de Operación'!AI14="","-",'Ingresos de Operación'!AI14)</f>
        <v>1277.6278282807721</v>
      </c>
    </row>
    <row r="105" spans="3:34" ht="15.75" thickBot="1">
      <c r="C105" s="11" t="s">
        <v>226</v>
      </c>
      <c r="D105" s="253">
        <f>+IF('Ingresos de Operación'!E15="","-",'Ingresos de Operación'!E15)</f>
        <v>0</v>
      </c>
      <c r="E105" s="254">
        <f>+IF('Ingresos de Operación'!F15="","-",'Ingresos de Operación'!F15)</f>
        <v>69.370172684513832</v>
      </c>
      <c r="F105" s="254">
        <f>+IF('Ingresos de Operación'!G15="","-",'Ingresos de Operación'!G15)</f>
        <v>143.9170251354368</v>
      </c>
      <c r="G105" s="254">
        <f>+IF('Ingresos de Operación'!H15="","-",'Ingresos de Operación'!H15)</f>
        <v>223.7092292153273</v>
      </c>
      <c r="H105" s="254">
        <f>+IF('Ingresos de Operación'!I15="","-",'Ingresos de Operación'!I15)</f>
        <v>308.49592192485312</v>
      </c>
      <c r="I105" s="254">
        <f>+IF('Ingresos de Operación'!J15="","-",'Ingresos de Operación'!J15)</f>
        <v>398.04457566158987</v>
      </c>
      <c r="J105" s="254">
        <f>+IF('Ingresos de Operación'!K15="","-",'Ingresos de Operación'!K15)</f>
        <v>410.86957188940625</v>
      </c>
      <c r="K105" s="254">
        <f>+IF('Ingresos de Operación'!L15="","-",'Ingresos de Operación'!L15)</f>
        <v>423.69281122807462</v>
      </c>
      <c r="L105" s="254">
        <f>+IF('Ingresos de Operación'!M15="","-",'Ingresos de Operación'!M15)</f>
        <v>436.91626386650279</v>
      </c>
      <c r="M105" s="254">
        <f>+IF('Ingresos de Operación'!N15="","-",'Ingresos de Operación'!N15)</f>
        <v>450.11113503527116</v>
      </c>
      <c r="N105" s="254">
        <f>+IF('Ingresos de Operación'!O15="","-",'Ingresos de Operación'!O15)</f>
        <v>463.24987906695077</v>
      </c>
      <c r="O105" s="254">
        <f>+IF('Ingresos de Operación'!P15="","-",'Ingresos de Operación'!P15)</f>
        <v>476.30426065905749</v>
      </c>
      <c r="P105" s="254">
        <f>+IF('Ingresos de Operación'!Q15="","-",'Ingresos de Operación'!Q15)</f>
        <v>489.24544742116404</v>
      </c>
      <c r="Q105" s="254">
        <f>+IF('Ingresos de Operación'!R15="","-",'Ingresos de Operación'!R15)</f>
        <v>502.04410832570159</v>
      </c>
      <c r="R105" s="254">
        <f>+IF('Ingresos de Operación'!S15="","-",'Ingresos de Operación'!S15)</f>
        <v>515.17758219950201</v>
      </c>
      <c r="S105" s="254">
        <f>+IF('Ingresos de Operación'!T15="","-",'Ingresos de Operación'!T15)</f>
        <v>528.13429839181936</v>
      </c>
      <c r="T105" s="254">
        <f>+IF('Ingresos de Operación'!U15="","-",'Ingresos de Operación'!U15)</f>
        <v>541.41687599637362</v>
      </c>
      <c r="U105" s="254">
        <f>+IF('Ingresos de Operación'!V15="","-",'Ingresos de Operación'!V15)</f>
        <v>555.03351042768247</v>
      </c>
      <c r="V105" s="254">
        <f>+IF('Ingresos de Operación'!W15="","-",'Ingresos de Operación'!W15)</f>
        <v>568.99260321493853</v>
      </c>
      <c r="W105" s="254">
        <f>+IF('Ingresos de Operación'!X15="","-",'Ingresos de Operación'!X15)</f>
        <v>583.30276718579421</v>
      </c>
      <c r="X105" s="254">
        <f>+IF('Ingresos de Operación'!Y15="","-",'Ingresos de Operación'!Y15)</f>
        <v>597.97283178051691</v>
      </c>
      <c r="Y105" s="254">
        <f>+IF('Ingresos de Operación'!Z15="","-",'Ingresos de Operación'!Z15)</f>
        <v>613.01184849979688</v>
      </c>
      <c r="Z105" s="254">
        <f>+IF('Ingresos de Operación'!AA15="","-",'Ingresos de Operación'!AA15)</f>
        <v>628.42909648956686</v>
      </c>
      <c r="AA105" s="254">
        <f>+IF('Ingresos de Operación'!AB15="","-",'Ingresos de Operación'!AB15)</f>
        <v>644.2340882662794</v>
      </c>
      <c r="AB105" s="254">
        <f>+IF('Ingresos de Operación'!AC15="","-",'Ingresos de Operación'!AC15)</f>
        <v>660.43657558617633</v>
      </c>
      <c r="AC105" s="254">
        <f>+IF('Ingresos de Operación'!AD15="","-",'Ingresos de Operación'!AD15)</f>
        <v>677.0465554621685</v>
      </c>
      <c r="AD105" s="254">
        <f>+IF('Ingresos de Operación'!AE15="","-",'Ingresos de Operación'!AE15)</f>
        <v>694.07427633204202</v>
      </c>
      <c r="AE105" s="254">
        <f>+IF('Ingresos de Operación'!AF15="","-",'Ingresos de Operación'!AF15)</f>
        <v>711.53024438179295</v>
      </c>
      <c r="AF105" s="254">
        <f>+IF('Ingresos de Operación'!AG15="","-",'Ingresos de Operación'!AG15)</f>
        <v>729.42523002799487</v>
      </c>
      <c r="AG105" s="238">
        <f>+IF('Ingresos de Operación'!AH15="","-",'Ingresos de Operación'!AH15)</f>
        <v>747.77027456319888</v>
      </c>
      <c r="AH105" s="239">
        <f>+IF('Ingresos de Operación'!AI15="","-",'Ingresos de Operación'!AI15)</f>
        <v>766.57669696846324</v>
      </c>
    </row>
    <row r="106" spans="3:34" ht="15.75" thickBot="1">
      <c r="C106" s="11" t="s">
        <v>236</v>
      </c>
      <c r="D106" s="253">
        <f>+IF('Ingresos de Operación'!E16="","-",'Ingresos de Operación'!E16)</f>
        <v>0</v>
      </c>
      <c r="E106" s="238">
        <f>+IF('Ingresos de Operación'!F16="","-",'Ingresos de Operación'!F16)</f>
        <v>46.246781789675893</v>
      </c>
      <c r="F106" s="238">
        <f>+IF('Ingresos de Operación'!G16="","-",'Ingresos de Operación'!G16)</f>
        <v>95.944683423624539</v>
      </c>
      <c r="G106" s="238">
        <f>+IF('Ingresos de Operación'!H16="","-",'Ingresos de Operación'!H16)</f>
        <v>149.13948614355152</v>
      </c>
      <c r="H106" s="238">
        <f>+IF('Ingresos de Operación'!I16="","-",'Ingresos de Operación'!I16)</f>
        <v>205.66394794990211</v>
      </c>
      <c r="I106" s="238">
        <f>+IF('Ingresos de Operación'!J16="","-",'Ingresos de Operación'!J16)</f>
        <v>265.3630504410599</v>
      </c>
      <c r="J106" s="238">
        <f>+IF('Ingresos de Operación'!K16="","-",'Ingresos de Operación'!K16)</f>
        <v>273.91304792627079</v>
      </c>
      <c r="K106" s="238">
        <f>+IF('Ingresos de Operación'!L16="","-",'Ingresos de Operación'!L16)</f>
        <v>282.46187415204969</v>
      </c>
      <c r="L106" s="238">
        <f>+IF('Ingresos de Operación'!M16="","-",'Ingresos de Operación'!M16)</f>
        <v>291.27750924433519</v>
      </c>
      <c r="M106" s="238">
        <f>+IF('Ingresos de Operación'!N16="","-",'Ingresos de Operación'!N16)</f>
        <v>300.07409002351409</v>
      </c>
      <c r="N106" s="238">
        <f>+IF('Ingresos de Operación'!O16="","-",'Ingresos de Operación'!O16)</f>
        <v>308.83325271130053</v>
      </c>
      <c r="O106" s="238">
        <f>+IF('Ingresos de Operación'!P16="","-",'Ingresos de Operación'!P16)</f>
        <v>317.53617377270496</v>
      </c>
      <c r="P106" s="238">
        <f>+IF('Ingresos de Operación'!Q16="","-",'Ingresos de Operación'!Q16)</f>
        <v>326.16363161410925</v>
      </c>
      <c r="Q106" s="238">
        <f>+IF('Ingresos de Operación'!R16="","-",'Ingresos de Operación'!R16)</f>
        <v>334.69607221713437</v>
      </c>
      <c r="R106" s="238">
        <f>+IF('Ingresos de Operación'!S16="","-",'Ingresos de Operación'!S16)</f>
        <v>343.45172146633456</v>
      </c>
      <c r="S106" s="238">
        <f>+IF('Ingresos de Operación'!T16="","-",'Ingresos de Operación'!T16)</f>
        <v>352.08953226121281</v>
      </c>
      <c r="T106" s="238">
        <f>+IF('Ingresos de Operación'!U16="","-",'Ingresos de Operación'!U16)</f>
        <v>360.94458399758224</v>
      </c>
      <c r="U106" s="238">
        <f>+IF('Ingresos de Operación'!V16="","-",'Ingresos de Operación'!V16)</f>
        <v>370.02234028512146</v>
      </c>
      <c r="V106" s="238">
        <f>+IF('Ingresos de Operación'!W16="","-",'Ingresos de Operación'!W16)</f>
        <v>379.32840214329224</v>
      </c>
      <c r="W106" s="238">
        <f>+IF('Ingresos de Operación'!X16="","-",'Ingresos de Operación'!X16)</f>
        <v>388.86851145719601</v>
      </c>
      <c r="X106" s="238">
        <f>+IF('Ingresos de Operación'!Y16="","-",'Ingresos de Operación'!Y16)</f>
        <v>398.64855452034453</v>
      </c>
      <c r="Y106" s="238">
        <f>+IF('Ingresos de Operación'!Z16="","-",'Ingresos de Operación'!Z16)</f>
        <v>408.67456566653124</v>
      </c>
      <c r="Z106" s="238">
        <f>+IF('Ingresos de Operación'!AA16="","-",'Ingresos de Operación'!AA16)</f>
        <v>418.95273099304444</v>
      </c>
      <c r="AA106" s="238">
        <f>+IF('Ingresos de Operación'!AB16="","-",'Ingresos de Operación'!AB16)</f>
        <v>429.48939217751951</v>
      </c>
      <c r="AB106" s="238">
        <f>+IF('Ingresos de Operación'!AC16="","-",'Ingresos de Operación'!AC16)</f>
        <v>440.29105039078411</v>
      </c>
      <c r="AC106" s="238">
        <f>+IF('Ingresos de Operación'!AD16="","-",'Ingresos de Operación'!AD16)</f>
        <v>451.36437030811237</v>
      </c>
      <c r="AD106" s="238">
        <f>+IF('Ingresos de Operación'!AE16="","-",'Ingresos de Operación'!AE16)</f>
        <v>462.71618422136129</v>
      </c>
      <c r="AE106" s="238">
        <f>+IF('Ingresos de Operación'!AF16="","-",'Ingresos de Operación'!AF16)</f>
        <v>474.35349625452852</v>
      </c>
      <c r="AF106" s="238">
        <f>+IF('Ingresos de Operación'!AG16="","-",'Ingresos de Operación'!AG16)</f>
        <v>486.28348668532993</v>
      </c>
      <c r="AG106" s="238">
        <f>+IF('Ingresos de Operación'!AH16="","-",'Ingresos de Operación'!AH16)</f>
        <v>498.51351637546588</v>
      </c>
      <c r="AH106" s="255">
        <f>+IF('Ingresos de Operación'!AI16="","-",'Ingresos de Operación'!AI16)</f>
        <v>511.05113131230883</v>
      </c>
    </row>
    <row r="109" spans="3:34" ht="15.75">
      <c r="C109" s="67" t="s">
        <v>43</v>
      </c>
    </row>
    <row r="110" spans="3:34" ht="15.75" thickBot="1"/>
    <row r="111" spans="3:34" ht="15.75" thickBot="1">
      <c r="C111" s="3"/>
      <c r="D111" s="82">
        <v>0</v>
      </c>
      <c r="E111" s="83">
        <v>1</v>
      </c>
      <c r="F111" s="83">
        <v>2</v>
      </c>
      <c r="G111" s="83">
        <v>3</v>
      </c>
      <c r="H111" s="83">
        <v>4</v>
      </c>
      <c r="I111" s="83">
        <v>5</v>
      </c>
      <c r="J111" s="83">
        <v>6</v>
      </c>
      <c r="K111" s="83">
        <v>7</v>
      </c>
      <c r="L111" s="83">
        <v>8</v>
      </c>
      <c r="M111" s="83">
        <v>9</v>
      </c>
      <c r="N111" s="83">
        <v>10</v>
      </c>
      <c r="O111" s="83">
        <v>11</v>
      </c>
      <c r="P111" s="83">
        <v>12</v>
      </c>
      <c r="Q111" s="83">
        <v>13</v>
      </c>
      <c r="R111" s="83">
        <v>14</v>
      </c>
      <c r="S111" s="84">
        <v>15</v>
      </c>
      <c r="T111" s="83">
        <v>16</v>
      </c>
      <c r="U111" s="85">
        <v>17</v>
      </c>
      <c r="V111" s="86">
        <v>18</v>
      </c>
      <c r="W111" s="86">
        <v>19</v>
      </c>
      <c r="X111" s="87">
        <v>20</v>
      </c>
      <c r="Y111" s="83">
        <v>21</v>
      </c>
      <c r="Z111" s="85">
        <v>22</v>
      </c>
      <c r="AA111" s="86">
        <v>23</v>
      </c>
      <c r="AB111" s="86">
        <v>24</v>
      </c>
      <c r="AC111" s="87">
        <v>25</v>
      </c>
      <c r="AD111" s="83">
        <v>26</v>
      </c>
      <c r="AE111" s="85">
        <v>27</v>
      </c>
      <c r="AF111" s="86">
        <v>28</v>
      </c>
      <c r="AG111" s="86">
        <v>29</v>
      </c>
      <c r="AH111" s="88">
        <v>30</v>
      </c>
    </row>
    <row r="112" spans="3:34" ht="15.75" thickBot="1">
      <c r="C112" s="4" t="s">
        <v>0</v>
      </c>
      <c r="D112" s="225">
        <f>+IF('Ingresos de Operación'!E22="","-",'Ingresos de Operación'!E22)</f>
        <v>0</v>
      </c>
      <c r="E112" s="231">
        <f>+IF('Ingresos de Operación'!F22="","-",'Ingresos de Operación'!F22)</f>
        <v>0</v>
      </c>
      <c r="F112" s="231">
        <f>+IF('Ingresos de Operación'!G22="","-",'Ingresos de Operación'!G22)</f>
        <v>0</v>
      </c>
      <c r="G112" s="231">
        <f>+IF('Ingresos de Operación'!H22="","-",'Ingresos de Operación'!H22)</f>
        <v>0</v>
      </c>
      <c r="H112" s="231">
        <f>+IF('Ingresos de Operación'!I22="","-",'Ingresos de Operación'!I22)</f>
        <v>0</v>
      </c>
      <c r="I112" s="231">
        <f>+IF('Ingresos de Operación'!J22="","-",'Ingresos de Operación'!J22)</f>
        <v>0</v>
      </c>
      <c r="J112" s="231">
        <f>+IF('Ingresos de Operación'!K22="","-",'Ingresos de Operación'!K22)</f>
        <v>0</v>
      </c>
      <c r="K112" s="231">
        <f>+IF('Ingresos de Operación'!L22="","-",'Ingresos de Operación'!L22)</f>
        <v>0</v>
      </c>
      <c r="L112" s="231">
        <f>+IF('Ingresos de Operación'!M22="","-",'Ingresos de Operación'!M22)</f>
        <v>0</v>
      </c>
      <c r="M112" s="231">
        <f>+IF('Ingresos de Operación'!N22="","-",'Ingresos de Operación'!N22)</f>
        <v>0</v>
      </c>
      <c r="N112" s="231">
        <f>+IF('Ingresos de Operación'!O22="","-",'Ingresos de Operación'!O22)</f>
        <v>0</v>
      </c>
      <c r="O112" s="231">
        <f>+IF('Ingresos de Operación'!P22="","-",'Ingresos de Operación'!P22)</f>
        <v>0</v>
      </c>
      <c r="P112" s="231">
        <f>+IF('Ingresos de Operación'!Q22="","-",'Ingresos de Operación'!Q22)</f>
        <v>0</v>
      </c>
      <c r="Q112" s="231">
        <f>+IF('Ingresos de Operación'!R22="","-",'Ingresos de Operación'!R22)</f>
        <v>0</v>
      </c>
      <c r="R112" s="231">
        <f>+IF('Ingresos de Operación'!S22="","-",'Ingresos de Operación'!S22)</f>
        <v>0</v>
      </c>
      <c r="S112" s="231">
        <f>+IF('Ingresos de Operación'!T22="","-",'Ingresos de Operación'!T22)</f>
        <v>0</v>
      </c>
      <c r="T112" s="231">
        <f>+IF('Ingresos de Operación'!U22="","-",'Ingresos de Operación'!U22)</f>
        <v>0</v>
      </c>
      <c r="U112" s="231">
        <f>+IF('Ingresos de Operación'!V22="","-",'Ingresos de Operación'!V22)</f>
        <v>0</v>
      </c>
      <c r="V112" s="231">
        <f>+IF('Ingresos de Operación'!W22="","-",'Ingresos de Operación'!W22)</f>
        <v>0</v>
      </c>
      <c r="W112" s="231">
        <f>+IF('Ingresos de Operación'!X22="","-",'Ingresos de Operación'!X22)</f>
        <v>0</v>
      </c>
      <c r="X112" s="231">
        <f>+IF('Ingresos de Operación'!Y22="","-",'Ingresos de Operación'!Y22)</f>
        <v>0</v>
      </c>
      <c r="Y112" s="231">
        <f>+IF('Ingresos de Operación'!Z22="","-",'Ingresos de Operación'!Z22)</f>
        <v>0</v>
      </c>
      <c r="Z112" s="231">
        <f>+IF('Ingresos de Operación'!AA22="","-",'Ingresos de Operación'!AA22)</f>
        <v>0</v>
      </c>
      <c r="AA112" s="231">
        <f>+IF('Ingresos de Operación'!AB22="","-",'Ingresos de Operación'!AB22)</f>
        <v>0</v>
      </c>
      <c r="AB112" s="231">
        <f>+IF('Ingresos de Operación'!AC22="","-",'Ingresos de Operación'!AC22)</f>
        <v>0</v>
      </c>
      <c r="AC112" s="231">
        <f>+IF('Ingresos de Operación'!AD22="","-",'Ingresos de Operación'!AD22)</f>
        <v>0</v>
      </c>
      <c r="AD112" s="231">
        <f>+IF('Ingresos de Operación'!AE22="","-",'Ingresos de Operación'!AE22)</f>
        <v>0</v>
      </c>
      <c r="AE112" s="231">
        <f>+IF('Ingresos de Operación'!AF22="","-",'Ingresos de Operación'!AF22)</f>
        <v>0</v>
      </c>
      <c r="AF112" s="231">
        <f>+IF('Ingresos de Operación'!AG22="","-",'Ingresos de Operación'!AG22)</f>
        <v>0</v>
      </c>
      <c r="AG112" s="231">
        <f>+IF('Ingresos de Operación'!AH22="","-",'Ingresos de Operación'!AH22)</f>
        <v>0</v>
      </c>
      <c r="AH112" s="232">
        <f>+IF('Ingresos de Operación'!AI22="","-",'Ingresos de Operación'!AI22)</f>
        <v>0</v>
      </c>
    </row>
    <row r="113" spans="3:34" ht="15.75" thickBot="1">
      <c r="C113" s="5" t="s">
        <v>227</v>
      </c>
      <c r="D113" s="233">
        <f>+IF('Ingresos de Operación'!E23="","-",'Ingresos de Operación'!E23)</f>
        <v>0</v>
      </c>
      <c r="E113" s="233">
        <f>+IF('Ingresos de Operación'!F23="","-",'Ingresos de Operación'!F23)</f>
        <v>0</v>
      </c>
      <c r="F113" s="233">
        <f>+IF('Ingresos de Operación'!G23="","-",'Ingresos de Operación'!G23)</f>
        <v>0</v>
      </c>
      <c r="G113" s="233">
        <f>+IF('Ingresos de Operación'!H23="","-",'Ingresos de Operación'!H23)</f>
        <v>0</v>
      </c>
      <c r="H113" s="233">
        <f>+IF('Ingresos de Operación'!I23="","-",'Ingresos de Operación'!I23)</f>
        <v>0</v>
      </c>
      <c r="I113" s="233">
        <f>+IF('Ingresos de Operación'!J23="","-",'Ingresos de Operación'!J23)</f>
        <v>0</v>
      </c>
      <c r="J113" s="233">
        <f>+IF('Ingresos de Operación'!K23="","-",'Ingresos de Operación'!K23)</f>
        <v>0</v>
      </c>
      <c r="K113" s="233">
        <f>+IF('Ingresos de Operación'!L23="","-",'Ingresos de Operación'!L23)</f>
        <v>0</v>
      </c>
      <c r="L113" s="233">
        <f>+IF('Ingresos de Operación'!M23="","-",'Ingresos de Operación'!M23)</f>
        <v>0</v>
      </c>
      <c r="M113" s="233">
        <f>+IF('Ingresos de Operación'!N23="","-",'Ingresos de Operación'!N23)</f>
        <v>0</v>
      </c>
      <c r="N113" s="233">
        <f>+IF('Ingresos de Operación'!O23="","-",'Ingresos de Operación'!O23)</f>
        <v>0</v>
      </c>
      <c r="O113" s="233">
        <f>+IF('Ingresos de Operación'!P23="","-",'Ingresos de Operación'!P23)</f>
        <v>0</v>
      </c>
      <c r="P113" s="233">
        <f>+IF('Ingresos de Operación'!Q23="","-",'Ingresos de Operación'!Q23)</f>
        <v>0</v>
      </c>
      <c r="Q113" s="233">
        <f>+IF('Ingresos de Operación'!R23="","-",'Ingresos de Operación'!R23)</f>
        <v>0</v>
      </c>
      <c r="R113" s="233">
        <f>+IF('Ingresos de Operación'!S23="","-",'Ingresos de Operación'!S23)</f>
        <v>0</v>
      </c>
      <c r="S113" s="233">
        <f>+IF('Ingresos de Operación'!T23="","-",'Ingresos de Operación'!T23)</f>
        <v>0</v>
      </c>
      <c r="T113" s="233">
        <f>+IF('Ingresos de Operación'!U23="","-",'Ingresos de Operación'!U23)</f>
        <v>0</v>
      </c>
      <c r="U113" s="233">
        <f>+IF('Ingresos de Operación'!V23="","-",'Ingresos de Operación'!V23)</f>
        <v>0</v>
      </c>
      <c r="V113" s="233">
        <f>+IF('Ingresos de Operación'!W23="","-",'Ingresos de Operación'!W23)</f>
        <v>0</v>
      </c>
      <c r="W113" s="233">
        <f>+IF('Ingresos de Operación'!X23="","-",'Ingresos de Operación'!X23)</f>
        <v>0</v>
      </c>
      <c r="X113" s="233">
        <f>+IF('Ingresos de Operación'!Y23="","-",'Ingresos de Operación'!Y23)</f>
        <v>0</v>
      </c>
      <c r="Y113" s="233">
        <f>+IF('Ingresos de Operación'!Z23="","-",'Ingresos de Operación'!Z23)</f>
        <v>0</v>
      </c>
      <c r="Z113" s="233">
        <f>+IF('Ingresos de Operación'!AA23="","-",'Ingresos de Operación'!AA23)</f>
        <v>0</v>
      </c>
      <c r="AA113" s="233">
        <f>+IF('Ingresos de Operación'!AB23="","-",'Ingresos de Operación'!AB23)</f>
        <v>0</v>
      </c>
      <c r="AB113" s="233">
        <f>+IF('Ingresos de Operación'!AC23="","-",'Ingresos de Operación'!AC23)</f>
        <v>0</v>
      </c>
      <c r="AC113" s="233">
        <f>+IF('Ingresos de Operación'!AD23="","-",'Ingresos de Operación'!AD23)</f>
        <v>0</v>
      </c>
      <c r="AD113" s="233">
        <f>+IF('Ingresos de Operación'!AE23="","-",'Ingresos de Operación'!AE23)</f>
        <v>0</v>
      </c>
      <c r="AE113" s="233">
        <f>+IF('Ingresos de Operación'!AF23="","-",'Ingresos de Operación'!AF23)</f>
        <v>0</v>
      </c>
      <c r="AF113" s="233">
        <f>+IF('Ingresos de Operación'!AG23="","-",'Ingresos de Operación'!AG23)</f>
        <v>0</v>
      </c>
      <c r="AG113" s="233">
        <f>+IF('Ingresos de Operación'!AH23="","-",'Ingresos de Operación'!AH23)</f>
        <v>0</v>
      </c>
      <c r="AH113" s="234">
        <f>+IF('Ingresos de Operación'!AI23="","-",'Ingresos de Operación'!AI23)</f>
        <v>0</v>
      </c>
    </row>
    <row r="114" spans="3:34" ht="15.75" thickBot="1">
      <c r="C114" s="4" t="s">
        <v>1</v>
      </c>
      <c r="D114" s="225">
        <f>+IF('Ingresos de Operación'!E24="","-",'Ingresos de Operación'!E24)</f>
        <v>0</v>
      </c>
      <c r="E114" s="231">
        <f>+IF('Ingresos de Operación'!F24="","-",'Ingresos de Operación'!F24)</f>
        <v>462.4678178967589</v>
      </c>
      <c r="F114" s="231">
        <f>+IF('Ingresos de Operación'!G24="","-",'Ingresos de Operación'!G24)</f>
        <v>959.44683423624554</v>
      </c>
      <c r="G114" s="231">
        <f>+IF('Ingresos de Operación'!H24="","-",'Ingresos de Operación'!H24)</f>
        <v>1491.3948614355156</v>
      </c>
      <c r="H114" s="231">
        <f>+IF('Ingresos de Operación'!I24="","-",'Ingresos de Operación'!I24)</f>
        <v>2056.6394794990215</v>
      </c>
      <c r="I114" s="231">
        <f>+IF('Ingresos de Operación'!J24="","-",'Ingresos de Operación'!J24)</f>
        <v>2653.6305044105998</v>
      </c>
      <c r="J114" s="231">
        <f>+IF('Ingresos de Operación'!K24="","-",'Ingresos de Operación'!K24)</f>
        <v>2739.1304792627093</v>
      </c>
      <c r="K114" s="231">
        <f>+IF('Ingresos de Operación'!L24="","-",'Ingresos de Operación'!L24)</f>
        <v>2824.6187415204981</v>
      </c>
      <c r="L114" s="231">
        <f>+IF('Ingresos de Operación'!M24="","-",'Ingresos de Operación'!M24)</f>
        <v>2912.7750924433531</v>
      </c>
      <c r="M114" s="231">
        <f>+IF('Ingresos de Operación'!N24="","-",'Ingresos de Operación'!N24)</f>
        <v>3000.7409002351419</v>
      </c>
      <c r="N114" s="231">
        <f>+IF('Ingresos de Operación'!O24="","-",'Ingresos de Operación'!O24)</f>
        <v>3088.3325271130061</v>
      </c>
      <c r="O114" s="231">
        <f>+IF('Ingresos de Operación'!P24="","-",'Ingresos de Operación'!P24)</f>
        <v>3175.3617377270507</v>
      </c>
      <c r="P114" s="231">
        <f>+IF('Ingresos de Operación'!Q24="","-",'Ingresos de Operación'!Q24)</f>
        <v>3261.6363161410941</v>
      </c>
      <c r="Q114" s="231">
        <f>+IF('Ingresos de Operación'!R24="","-",'Ingresos de Operación'!R24)</f>
        <v>3346.960722171345</v>
      </c>
      <c r="R114" s="231">
        <f>+IF('Ingresos de Operación'!S24="","-",'Ingresos de Operación'!S24)</f>
        <v>3434.5172146633472</v>
      </c>
      <c r="S114" s="231">
        <f>+IF('Ingresos de Operación'!T24="","-",'Ingresos de Operación'!T24)</f>
        <v>3520.8953226121298</v>
      </c>
      <c r="T114" s="231">
        <f>+IF('Ingresos de Operación'!U24="","-",'Ingresos de Operación'!U24)</f>
        <v>3609.4458399758246</v>
      </c>
      <c r="U114" s="231">
        <f>+IF('Ingresos de Operación'!V24="","-",'Ingresos de Operación'!V24)</f>
        <v>3700.2234028512162</v>
      </c>
      <c r="V114" s="231">
        <f>+IF('Ingresos de Operación'!W24="","-",'Ingresos de Operación'!W24)</f>
        <v>3793.2840214329235</v>
      </c>
      <c r="W114" s="231">
        <f>+IF('Ingresos de Operación'!X24="","-",'Ingresos de Operación'!X24)</f>
        <v>3888.6851145719615</v>
      </c>
      <c r="X114" s="231">
        <f>+IF('Ingresos de Operación'!Y24="","-",'Ingresos de Operación'!Y24)</f>
        <v>3986.4855452034458</v>
      </c>
      <c r="Y114" s="231">
        <f>+IF('Ingresos de Operación'!Z24="","-",'Ingresos de Operación'!Z24)</f>
        <v>4086.7456566653127</v>
      </c>
      <c r="Z114" s="231">
        <f>+IF('Ingresos de Operación'!AA24="","-",'Ingresos de Operación'!AA24)</f>
        <v>4189.527309930445</v>
      </c>
      <c r="AA114" s="231">
        <f>+IF('Ingresos de Operación'!AB24="","-",'Ingresos de Operación'!AB24)</f>
        <v>4294.8939217751949</v>
      </c>
      <c r="AB114" s="231">
        <f>+IF('Ingresos de Operación'!AC24="","-",'Ingresos de Operación'!AC24)</f>
        <v>4402.9105039078413</v>
      </c>
      <c r="AC114" s="231">
        <f>+IF('Ingresos de Operación'!AD24="","-",'Ingresos de Operación'!AD24)</f>
        <v>4513.6437030811239</v>
      </c>
      <c r="AD114" s="231">
        <f>+IF('Ingresos de Operación'!AE24="","-",'Ingresos de Operación'!AE24)</f>
        <v>4627.1618422136144</v>
      </c>
      <c r="AE114" s="231">
        <f>+IF('Ingresos de Operación'!AF24="","-",'Ingresos de Operación'!AF24)</f>
        <v>4743.5349625452864</v>
      </c>
      <c r="AF114" s="231">
        <f>+IF('Ingresos de Operación'!AG24="","-",'Ingresos de Operación'!AG24)</f>
        <v>4862.8348668532999</v>
      </c>
      <c r="AG114" s="231">
        <f>+IF('Ingresos de Operación'!AH24="","-",'Ingresos de Operación'!AH24)</f>
        <v>4985.1351637546604</v>
      </c>
      <c r="AH114" s="232">
        <f>+IF('Ingresos de Operación'!AI24="","-",'Ingresos de Operación'!AI24)</f>
        <v>5110.5113131230892</v>
      </c>
    </row>
    <row r="115" spans="3:34" ht="15.75" thickBot="1">
      <c r="C115" s="5" t="s">
        <v>227</v>
      </c>
      <c r="D115" s="233">
        <f>+IF('Ingresos de Operación'!E25="","-",'Ingresos de Operación'!E25)</f>
        <v>0</v>
      </c>
      <c r="E115" s="233">
        <f>+IF('Ingresos de Operación'!F25="","-",'Ingresos de Operación'!F25)</f>
        <v>462.4678178967589</v>
      </c>
      <c r="F115" s="233">
        <f>+IF('Ingresos de Operación'!G25="","-",'Ingresos de Operación'!G25)</f>
        <v>959.44683423624554</v>
      </c>
      <c r="G115" s="233">
        <f>+IF('Ingresos de Operación'!H25="","-",'Ingresos de Operación'!H25)</f>
        <v>1491.3948614355156</v>
      </c>
      <c r="H115" s="233">
        <f>+IF('Ingresos de Operación'!I25="","-",'Ingresos de Operación'!I25)</f>
        <v>2056.6394794990215</v>
      </c>
      <c r="I115" s="233">
        <f>+IF('Ingresos de Operación'!J25="","-",'Ingresos de Operación'!J25)</f>
        <v>2653.6305044105998</v>
      </c>
      <c r="J115" s="233">
        <f>+IF('Ingresos de Operación'!K25="","-",'Ingresos de Operación'!K25)</f>
        <v>2739.1304792627093</v>
      </c>
      <c r="K115" s="233">
        <f>+IF('Ingresos de Operación'!L25="","-",'Ingresos de Operación'!L25)</f>
        <v>2824.6187415204981</v>
      </c>
      <c r="L115" s="233">
        <f>+IF('Ingresos de Operación'!M25="","-",'Ingresos de Operación'!M25)</f>
        <v>2912.7750924433531</v>
      </c>
      <c r="M115" s="233">
        <f>+IF('Ingresos de Operación'!N25="","-",'Ingresos de Operación'!N25)</f>
        <v>3000.7409002351419</v>
      </c>
      <c r="N115" s="233">
        <f>+IF('Ingresos de Operación'!O25="","-",'Ingresos de Operación'!O25)</f>
        <v>3088.3325271130061</v>
      </c>
      <c r="O115" s="233">
        <f>+IF('Ingresos de Operación'!P25="","-",'Ingresos de Operación'!P25)</f>
        <v>3175.3617377270507</v>
      </c>
      <c r="P115" s="233">
        <f>+IF('Ingresos de Operación'!Q25="","-",'Ingresos de Operación'!Q25)</f>
        <v>3261.6363161410941</v>
      </c>
      <c r="Q115" s="233">
        <f>+IF('Ingresos de Operación'!R25="","-",'Ingresos de Operación'!R25)</f>
        <v>3346.960722171345</v>
      </c>
      <c r="R115" s="233">
        <f>+IF('Ingresos de Operación'!S25="","-",'Ingresos de Operación'!S25)</f>
        <v>3434.5172146633472</v>
      </c>
      <c r="S115" s="233">
        <f>+IF('Ingresos de Operación'!T25="","-",'Ingresos de Operación'!T25)</f>
        <v>3520.8953226121298</v>
      </c>
      <c r="T115" s="233">
        <f>+IF('Ingresos de Operación'!U25="","-",'Ingresos de Operación'!U25)</f>
        <v>3609.4458399758246</v>
      </c>
      <c r="U115" s="233">
        <f>+IF('Ingresos de Operación'!V25="","-",'Ingresos de Operación'!V25)</f>
        <v>3700.2234028512162</v>
      </c>
      <c r="V115" s="233">
        <f>+IF('Ingresos de Operación'!W25="","-",'Ingresos de Operación'!W25)</f>
        <v>3793.2840214329235</v>
      </c>
      <c r="W115" s="233">
        <f>+IF('Ingresos de Operación'!X25="","-",'Ingresos de Operación'!X25)</f>
        <v>3888.6851145719615</v>
      </c>
      <c r="X115" s="233">
        <f>+IF('Ingresos de Operación'!Y25="","-",'Ingresos de Operación'!Y25)</f>
        <v>3986.4855452034458</v>
      </c>
      <c r="Y115" s="233">
        <f>+IF('Ingresos de Operación'!Z25="","-",'Ingresos de Operación'!Z25)</f>
        <v>4086.7456566653127</v>
      </c>
      <c r="Z115" s="233">
        <f>+IF('Ingresos de Operación'!AA25="","-",'Ingresos de Operación'!AA25)</f>
        <v>4189.527309930445</v>
      </c>
      <c r="AA115" s="233">
        <f>+IF('Ingresos de Operación'!AB25="","-",'Ingresos de Operación'!AB25)</f>
        <v>4294.8939217751949</v>
      </c>
      <c r="AB115" s="233">
        <f>+IF('Ingresos de Operación'!AC25="","-",'Ingresos de Operación'!AC25)</f>
        <v>4402.9105039078413</v>
      </c>
      <c r="AC115" s="233">
        <f>+IF('Ingresos de Operación'!AD25="","-",'Ingresos de Operación'!AD25)</f>
        <v>4513.6437030811239</v>
      </c>
      <c r="AD115" s="233">
        <f>+IF('Ingresos de Operación'!AE25="","-",'Ingresos de Operación'!AE25)</f>
        <v>4627.1618422136144</v>
      </c>
      <c r="AE115" s="233">
        <f>+IF('Ingresos de Operación'!AF25="","-",'Ingresos de Operación'!AF25)</f>
        <v>4743.5349625452864</v>
      </c>
      <c r="AF115" s="233">
        <f>+IF('Ingresos de Operación'!AG25="","-",'Ingresos de Operación'!AG25)</f>
        <v>4862.8348668532999</v>
      </c>
      <c r="AG115" s="233">
        <f>+IF('Ingresos de Operación'!AH25="","-",'Ingresos de Operación'!AH25)</f>
        <v>4985.1351637546604</v>
      </c>
      <c r="AH115" s="234">
        <f>+IF('Ingresos de Operación'!AI25="","-",'Ingresos de Operación'!AI25)</f>
        <v>5110.5113131230892</v>
      </c>
    </row>
    <row r="116" spans="3:34" ht="15.75" thickBot="1">
      <c r="C116" s="6" t="s">
        <v>2</v>
      </c>
      <c r="D116" s="252">
        <f>+IF('Ingresos de Operación'!E26="","-",'Ingresos de Operación'!E26)</f>
        <v>0</v>
      </c>
      <c r="E116" s="236">
        <f>+IF('Ingresos de Operación'!F26="","-",'Ingresos de Operación'!F26)</f>
        <v>462.4678178967589</v>
      </c>
      <c r="F116" s="236">
        <f>+IF('Ingresos de Operación'!G26="","-",'Ingresos de Operación'!G26)</f>
        <v>959.44683423624554</v>
      </c>
      <c r="G116" s="236">
        <f>+IF('Ingresos de Operación'!H26="","-",'Ingresos de Operación'!H26)</f>
        <v>1491.3948614355156</v>
      </c>
      <c r="H116" s="236">
        <f>+IF('Ingresos de Operación'!I26="","-",'Ingresos de Operación'!I26)</f>
        <v>2056.6394794990215</v>
      </c>
      <c r="I116" s="236">
        <f>+IF('Ingresos de Operación'!J26="","-",'Ingresos de Operación'!J26)</f>
        <v>2653.6305044105998</v>
      </c>
      <c r="J116" s="236">
        <f>+IF('Ingresos de Operación'!K26="","-",'Ingresos de Operación'!K26)</f>
        <v>2739.1304792627093</v>
      </c>
      <c r="K116" s="236">
        <f>+IF('Ingresos de Operación'!L26="","-",'Ingresos de Operación'!L26)</f>
        <v>2824.6187415204981</v>
      </c>
      <c r="L116" s="236">
        <f>+IF('Ingresos de Operación'!M26="","-",'Ingresos de Operación'!M26)</f>
        <v>2912.7750924433531</v>
      </c>
      <c r="M116" s="236">
        <f>+IF('Ingresos de Operación'!N26="","-",'Ingresos de Operación'!N26)</f>
        <v>3000.7409002351419</v>
      </c>
      <c r="N116" s="236">
        <f>+IF('Ingresos de Operación'!O26="","-",'Ingresos de Operación'!O26)</f>
        <v>3088.3325271130061</v>
      </c>
      <c r="O116" s="236">
        <f>+IF('Ingresos de Operación'!P26="","-",'Ingresos de Operación'!P26)</f>
        <v>3175.3617377270507</v>
      </c>
      <c r="P116" s="236">
        <f>+IF('Ingresos de Operación'!Q26="","-",'Ingresos de Operación'!Q26)</f>
        <v>3261.6363161410941</v>
      </c>
      <c r="Q116" s="236">
        <f>+IF('Ingresos de Operación'!R26="","-",'Ingresos de Operación'!R26)</f>
        <v>3346.960722171345</v>
      </c>
      <c r="R116" s="236">
        <f>+IF('Ingresos de Operación'!S26="","-",'Ingresos de Operación'!S26)</f>
        <v>3434.5172146633472</v>
      </c>
      <c r="S116" s="236">
        <f>+IF('Ingresos de Operación'!T26="","-",'Ingresos de Operación'!T26)</f>
        <v>3520.8953226121298</v>
      </c>
      <c r="T116" s="236">
        <f>+IF('Ingresos de Operación'!U26="","-",'Ingresos de Operación'!U26)</f>
        <v>3609.4458399758246</v>
      </c>
      <c r="U116" s="236">
        <f>+IF('Ingresos de Operación'!V26="","-",'Ingresos de Operación'!V26)</f>
        <v>3700.2234028512162</v>
      </c>
      <c r="V116" s="236">
        <f>+IF('Ingresos de Operación'!W26="","-",'Ingresos de Operación'!W26)</f>
        <v>3793.2840214329235</v>
      </c>
      <c r="W116" s="236">
        <f>+IF('Ingresos de Operación'!X26="","-",'Ingresos de Operación'!X26)</f>
        <v>3888.6851145719615</v>
      </c>
      <c r="X116" s="236">
        <f>+IF('Ingresos de Operación'!Y26="","-",'Ingresos de Operación'!Y26)</f>
        <v>3986.4855452034458</v>
      </c>
      <c r="Y116" s="236">
        <f>+IF('Ingresos de Operación'!Z26="","-",'Ingresos de Operación'!Z26)</f>
        <v>4086.7456566653127</v>
      </c>
      <c r="Z116" s="236">
        <f>+IF('Ingresos de Operación'!AA26="","-",'Ingresos de Operación'!AA26)</f>
        <v>4189.527309930445</v>
      </c>
      <c r="AA116" s="236">
        <f>+IF('Ingresos de Operación'!AB26="","-",'Ingresos de Operación'!AB26)</f>
        <v>4294.8939217751949</v>
      </c>
      <c r="AB116" s="236">
        <f>+IF('Ingresos de Operación'!AC26="","-",'Ingresos de Operación'!AC26)</f>
        <v>4402.9105039078413</v>
      </c>
      <c r="AC116" s="236">
        <f>+IF('Ingresos de Operación'!AD26="","-",'Ingresos de Operación'!AD26)</f>
        <v>4513.6437030811239</v>
      </c>
      <c r="AD116" s="236">
        <f>+IF('Ingresos de Operación'!AE26="","-",'Ingresos de Operación'!AE26)</f>
        <v>4627.1618422136144</v>
      </c>
      <c r="AE116" s="236">
        <f>+IF('Ingresos de Operación'!AF26="","-",'Ingresos de Operación'!AF26)</f>
        <v>4743.5349625452864</v>
      </c>
      <c r="AF116" s="236">
        <f>+IF('Ingresos de Operación'!AG26="","-",'Ingresos de Operación'!AG26)</f>
        <v>4862.8348668532999</v>
      </c>
      <c r="AG116" s="236">
        <f>+IF('Ingresos de Operación'!AH26="","-",'Ingresos de Operación'!AH26)</f>
        <v>4985.1351637546604</v>
      </c>
      <c r="AH116" s="237">
        <f>+IF('Ingresos de Operación'!AI26="","-",'Ingresos de Operación'!AI26)</f>
        <v>5110.5113131230892</v>
      </c>
    </row>
    <row r="117" spans="3:34" ht="15.75" thickBot="1">
      <c r="C117" s="11" t="s">
        <v>227</v>
      </c>
      <c r="D117" s="253">
        <f>+IF('Ingresos de Operación'!E27="","-",'Ingresos de Operación'!E27)</f>
        <v>0</v>
      </c>
      <c r="E117" s="254">
        <f>+IF('Ingresos de Operación'!F27="","-",'Ingresos de Operación'!F27)</f>
        <v>462.4678178967589</v>
      </c>
      <c r="F117" s="254">
        <f>+IF('Ingresos de Operación'!G27="","-",'Ingresos de Operación'!G27)</f>
        <v>959.44683423624554</v>
      </c>
      <c r="G117" s="254">
        <f>+IF('Ingresos de Operación'!H27="","-",'Ingresos de Operación'!H27)</f>
        <v>1491.3948614355156</v>
      </c>
      <c r="H117" s="254">
        <f>+IF('Ingresos de Operación'!I27="","-",'Ingresos de Operación'!I27)</f>
        <v>2056.6394794990215</v>
      </c>
      <c r="I117" s="254">
        <f>+IF('Ingresos de Operación'!J27="","-",'Ingresos de Operación'!J27)</f>
        <v>2653.6305044105998</v>
      </c>
      <c r="J117" s="254">
        <f>+IF('Ingresos de Operación'!K27="","-",'Ingresos de Operación'!K27)</f>
        <v>2739.1304792627093</v>
      </c>
      <c r="K117" s="254">
        <f>+IF('Ingresos de Operación'!L27="","-",'Ingresos de Operación'!L27)</f>
        <v>2824.6187415204981</v>
      </c>
      <c r="L117" s="254">
        <f>+IF('Ingresos de Operación'!M27="","-",'Ingresos de Operación'!M27)</f>
        <v>2912.7750924433531</v>
      </c>
      <c r="M117" s="254">
        <f>+IF('Ingresos de Operación'!N27="","-",'Ingresos de Operación'!N27)</f>
        <v>3000.7409002351419</v>
      </c>
      <c r="N117" s="254">
        <f>+IF('Ingresos de Operación'!O27="","-",'Ingresos de Operación'!O27)</f>
        <v>3088.3325271130061</v>
      </c>
      <c r="O117" s="254">
        <f>+IF('Ingresos de Operación'!P27="","-",'Ingresos de Operación'!P27)</f>
        <v>3175.3617377270507</v>
      </c>
      <c r="P117" s="254">
        <f>+IF('Ingresos de Operación'!Q27="","-",'Ingresos de Operación'!Q27)</f>
        <v>3261.6363161410941</v>
      </c>
      <c r="Q117" s="254">
        <f>+IF('Ingresos de Operación'!R27="","-",'Ingresos de Operación'!R27)</f>
        <v>3346.960722171345</v>
      </c>
      <c r="R117" s="254">
        <f>+IF('Ingresos de Operación'!S27="","-",'Ingresos de Operación'!S27)</f>
        <v>3434.5172146633472</v>
      </c>
      <c r="S117" s="254">
        <f>+IF('Ingresos de Operación'!T27="","-",'Ingresos de Operación'!T27)</f>
        <v>3520.8953226121298</v>
      </c>
      <c r="T117" s="254">
        <f>+IF('Ingresos de Operación'!U27="","-",'Ingresos de Operación'!U27)</f>
        <v>3609.4458399758246</v>
      </c>
      <c r="U117" s="254">
        <f>+IF('Ingresos de Operación'!V27="","-",'Ingresos de Operación'!V27)</f>
        <v>3700.2234028512162</v>
      </c>
      <c r="V117" s="254">
        <f>+IF('Ingresos de Operación'!W27="","-",'Ingresos de Operación'!W27)</f>
        <v>3793.2840214329235</v>
      </c>
      <c r="W117" s="254">
        <f>+IF('Ingresos de Operación'!X27="","-",'Ingresos de Operación'!X27)</f>
        <v>3888.6851145719615</v>
      </c>
      <c r="X117" s="254">
        <f>+IF('Ingresos de Operación'!Y27="","-",'Ingresos de Operación'!Y27)</f>
        <v>3986.4855452034458</v>
      </c>
      <c r="Y117" s="254">
        <f>+IF('Ingresos de Operación'!Z27="","-",'Ingresos de Operación'!Z27)</f>
        <v>4086.7456566653127</v>
      </c>
      <c r="Z117" s="254">
        <f>+IF('Ingresos de Operación'!AA27="","-",'Ingresos de Operación'!AA27)</f>
        <v>4189.527309930445</v>
      </c>
      <c r="AA117" s="254">
        <f>+IF('Ingresos de Operación'!AB27="","-",'Ingresos de Operación'!AB27)</f>
        <v>4294.8939217751949</v>
      </c>
      <c r="AB117" s="254">
        <f>+IF('Ingresos de Operación'!AC27="","-",'Ingresos de Operación'!AC27)</f>
        <v>4402.9105039078413</v>
      </c>
      <c r="AC117" s="254">
        <f>+IF('Ingresos de Operación'!AD27="","-",'Ingresos de Operación'!AD27)</f>
        <v>4513.6437030811239</v>
      </c>
      <c r="AD117" s="254">
        <f>+IF('Ingresos de Operación'!AE27="","-",'Ingresos de Operación'!AE27)</f>
        <v>4627.1618422136144</v>
      </c>
      <c r="AE117" s="254">
        <f>+IF('Ingresos de Operación'!AF27="","-",'Ingresos de Operación'!AF27)</f>
        <v>4743.5349625452864</v>
      </c>
      <c r="AF117" s="254">
        <f>+IF('Ingresos de Operación'!AG27="","-",'Ingresos de Operación'!AG27)</f>
        <v>4862.8348668532999</v>
      </c>
      <c r="AG117" s="238">
        <f>+IF('Ingresos de Operación'!AH27="","-",'Ingresos de Operación'!AH27)</f>
        <v>4985.1351637546604</v>
      </c>
      <c r="AH117" s="239">
        <f>+IF('Ingresos de Operación'!AI27="","-",'Ingresos de Operación'!AI27)</f>
        <v>5110.5113131230892</v>
      </c>
    </row>
    <row r="121" spans="3:34" ht="15.75">
      <c r="C121" s="39" t="s">
        <v>151</v>
      </c>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row>
    <row r="123" spans="3:34" s="20" customFormat="1" ht="15.75">
      <c r="C123" s="67" t="s">
        <v>152</v>
      </c>
    </row>
    <row r="124" spans="3:34" ht="15.75" thickBot="1"/>
    <row r="125" spans="3:34" ht="15.75" thickBot="1">
      <c r="C125" s="3"/>
      <c r="D125" s="82">
        <v>0</v>
      </c>
      <c r="E125" s="83">
        <v>1</v>
      </c>
      <c r="F125" s="83">
        <v>2</v>
      </c>
      <c r="G125" s="83">
        <v>3</v>
      </c>
      <c r="H125" s="83">
        <v>4</v>
      </c>
      <c r="I125" s="83">
        <v>5</v>
      </c>
      <c r="J125" s="83">
        <v>6</v>
      </c>
      <c r="K125" s="83">
        <v>7</v>
      </c>
      <c r="L125" s="83">
        <v>8</v>
      </c>
      <c r="M125" s="83">
        <v>9</v>
      </c>
      <c r="N125" s="83">
        <v>10</v>
      </c>
      <c r="O125" s="83">
        <v>11</v>
      </c>
      <c r="P125" s="83">
        <v>12</v>
      </c>
      <c r="Q125" s="83">
        <v>13</v>
      </c>
      <c r="R125" s="83">
        <v>14</v>
      </c>
      <c r="S125" s="84">
        <v>15</v>
      </c>
      <c r="T125" s="83">
        <v>16</v>
      </c>
      <c r="U125" s="85">
        <v>17</v>
      </c>
      <c r="V125" s="86">
        <v>18</v>
      </c>
      <c r="W125" s="86">
        <v>19</v>
      </c>
      <c r="X125" s="87">
        <v>20</v>
      </c>
      <c r="Y125" s="83">
        <v>21</v>
      </c>
      <c r="Z125" s="85">
        <v>22</v>
      </c>
      <c r="AA125" s="86">
        <v>23</v>
      </c>
      <c r="AB125" s="86">
        <v>24</v>
      </c>
      <c r="AC125" s="87">
        <v>25</v>
      </c>
      <c r="AD125" s="83">
        <v>26</v>
      </c>
      <c r="AE125" s="85">
        <v>27</v>
      </c>
      <c r="AF125" s="86">
        <v>28</v>
      </c>
      <c r="AG125" s="86">
        <v>29</v>
      </c>
      <c r="AH125" s="88">
        <v>30</v>
      </c>
    </row>
    <row r="126" spans="3:34" ht="15.75" thickBot="1">
      <c r="C126" s="4" t="s">
        <v>8</v>
      </c>
      <c r="D126" s="225">
        <f>+IF('F. Caja Libre Proyecto'!E8="","-",'F. Caja Libre Proyecto'!E8)</f>
        <v>0</v>
      </c>
      <c r="E126" s="231">
        <f>+IF('F. Caja Libre Proyecto'!F8="","-",'F. Caja Libre Proyecto'!F8)</f>
        <v>115.61695447418973</v>
      </c>
      <c r="F126" s="231">
        <f>+IF('F. Caja Libre Proyecto'!G8="","-",'F. Caja Libre Proyecto'!G8)</f>
        <v>239.86170855906136</v>
      </c>
      <c r="G126" s="231">
        <f>+IF('F. Caja Libre Proyecto'!H8="","-",'F. Caja Libre Proyecto'!H8)</f>
        <v>372.84871535887885</v>
      </c>
      <c r="H126" s="231">
        <f>+IF('F. Caja Libre Proyecto'!I8="","-",'F. Caja Libre Proyecto'!I8)</f>
        <v>514.15986987475526</v>
      </c>
      <c r="I126" s="231">
        <f>+IF('F. Caja Libre Proyecto'!J8="","-",'F. Caja Libre Proyecto'!J8)</f>
        <v>663.40762610264983</v>
      </c>
      <c r="J126" s="231">
        <f>+IF('F. Caja Libre Proyecto'!K8="","-",'F. Caja Libre Proyecto'!K8)</f>
        <v>684.78261981567709</v>
      </c>
      <c r="K126" s="231">
        <f>+IF('F. Caja Libre Proyecto'!L8="","-",'F. Caja Libre Proyecto'!L8)</f>
        <v>706.15468538012431</v>
      </c>
      <c r="L126" s="231">
        <f>+IF('F. Caja Libre Proyecto'!M8="","-",'F. Caja Libre Proyecto'!M8)</f>
        <v>728.19377311083792</v>
      </c>
      <c r="M126" s="231">
        <f>+IF('F. Caja Libre Proyecto'!N8="","-",'F. Caja Libre Proyecto'!N8)</f>
        <v>750.18522505878525</v>
      </c>
      <c r="N126" s="231">
        <f>+IF('F. Caja Libre Proyecto'!O8="","-",'F. Caja Libre Proyecto'!O8)</f>
        <v>772.0831317782513</v>
      </c>
      <c r="O126" s="231">
        <f>+IF('F. Caja Libre Proyecto'!P8="","-",'F. Caja Libre Proyecto'!P8)</f>
        <v>793.84043443176245</v>
      </c>
      <c r="P126" s="231">
        <f>+IF('F. Caja Libre Proyecto'!Q8="","-",'F. Caja Libre Proyecto'!Q8)</f>
        <v>815.40907903527329</v>
      </c>
      <c r="Q126" s="231">
        <f>+IF('F. Caja Libre Proyecto'!R8="","-",'F. Caja Libre Proyecto'!R8)</f>
        <v>836.74018054283601</v>
      </c>
      <c r="R126" s="231">
        <f>+IF('F. Caja Libre Proyecto'!S8="","-",'F. Caja Libre Proyecto'!S8)</f>
        <v>858.62930366583657</v>
      </c>
      <c r="S126" s="231">
        <f>+IF('F. Caja Libre Proyecto'!T8="","-",'F. Caja Libre Proyecto'!T8)</f>
        <v>880.22383065303222</v>
      </c>
      <c r="T126" s="231">
        <f>+IF('F. Caja Libre Proyecto'!U8="","-",'F. Caja Libre Proyecto'!U8)</f>
        <v>902.36145999395592</v>
      </c>
      <c r="U126" s="231">
        <f>+IF('F. Caja Libre Proyecto'!V8="","-",'F. Caja Libre Proyecto'!V8)</f>
        <v>925.05585071280393</v>
      </c>
      <c r="V126" s="231">
        <f>+IF('F. Caja Libre Proyecto'!W8="","-",'F. Caja Libre Proyecto'!W8)</f>
        <v>948.32100535823076</v>
      </c>
      <c r="W126" s="231">
        <f>+IF('F. Caja Libre Proyecto'!X8="","-",'F. Caja Libre Proyecto'!X8)</f>
        <v>972.17127864299016</v>
      </c>
      <c r="X126" s="231">
        <f>+IF('F. Caja Libre Proyecto'!Y8="","-",'F. Caja Libre Proyecto'!Y8)</f>
        <v>996.62138630086133</v>
      </c>
      <c r="Y126" s="231">
        <f>+IF('F. Caja Libre Proyecto'!Z8="","-",'F. Caja Libre Proyecto'!Z8)</f>
        <v>1021.6864141663282</v>
      </c>
      <c r="Z126" s="231">
        <f>+IF('F. Caja Libre Proyecto'!AA8="","-",'F. Caja Libre Proyecto'!AA8)</f>
        <v>1047.3818274826112</v>
      </c>
      <c r="AA126" s="231">
        <f>+IF('F. Caja Libre Proyecto'!AB8="","-",'F. Caja Libre Proyecto'!AB8)</f>
        <v>1073.723480443799</v>
      </c>
      <c r="AB126" s="231">
        <f>+IF('F. Caja Libre Proyecto'!AC8="","-",'F. Caja Libre Proyecto'!AC8)</f>
        <v>1100.7276259769603</v>
      </c>
      <c r="AC126" s="231">
        <f>+IF('F. Caja Libre Proyecto'!AD8="","-",'F. Caja Libre Proyecto'!AD8)</f>
        <v>1128.410925770281</v>
      </c>
      <c r="AD126" s="231">
        <f>+IF('F. Caja Libre Proyecto'!AE8="","-",'F. Caja Libre Proyecto'!AE8)</f>
        <v>1156.7904605534036</v>
      </c>
      <c r="AE126" s="231">
        <f>+IF('F. Caja Libre Proyecto'!AF8="","-",'F. Caja Libre Proyecto'!AF8)</f>
        <v>1185.8837406363216</v>
      </c>
      <c r="AF126" s="231">
        <f>+IF('F. Caja Libre Proyecto'!AG8="","-",'F. Caja Libre Proyecto'!AG8)</f>
        <v>1215.7087167133247</v>
      </c>
      <c r="AG126" s="231">
        <f>+IF('F. Caja Libre Proyecto'!AH8="","-",'F. Caja Libre Proyecto'!AH8)</f>
        <v>1246.2837909386647</v>
      </c>
      <c r="AH126" s="232">
        <f>+IF('F. Caja Libre Proyecto'!AI8="","-",'F. Caja Libre Proyecto'!AI8)</f>
        <v>1277.6278282807721</v>
      </c>
    </row>
    <row r="127" spans="3:34" ht="15.75" thickBot="1">
      <c r="C127" s="5" t="s">
        <v>226</v>
      </c>
      <c r="D127" s="233">
        <f>+IF('F. Caja Libre Proyecto'!E9="","-",'F. Caja Libre Proyecto'!E9)</f>
        <v>0</v>
      </c>
      <c r="E127" s="233">
        <f>+IF('F. Caja Libre Proyecto'!F9="","-",'F. Caja Libre Proyecto'!F9)</f>
        <v>69.370172684513832</v>
      </c>
      <c r="F127" s="233">
        <f>+IF('F. Caja Libre Proyecto'!G9="","-",'F. Caja Libre Proyecto'!G9)</f>
        <v>143.9170251354368</v>
      </c>
      <c r="G127" s="233">
        <f>+IF('F. Caja Libre Proyecto'!H9="","-",'F. Caja Libre Proyecto'!H9)</f>
        <v>223.7092292153273</v>
      </c>
      <c r="H127" s="233">
        <f>+IF('F. Caja Libre Proyecto'!I9="","-",'F. Caja Libre Proyecto'!I9)</f>
        <v>308.49592192485312</v>
      </c>
      <c r="I127" s="233">
        <f>+IF('F. Caja Libre Proyecto'!J9="","-",'F. Caja Libre Proyecto'!J9)</f>
        <v>398.04457566158987</v>
      </c>
      <c r="J127" s="233">
        <f>+IF('F. Caja Libre Proyecto'!K9="","-",'F. Caja Libre Proyecto'!K9)</f>
        <v>410.86957188940625</v>
      </c>
      <c r="K127" s="233">
        <f>+IF('F. Caja Libre Proyecto'!L9="","-",'F. Caja Libre Proyecto'!L9)</f>
        <v>423.69281122807462</v>
      </c>
      <c r="L127" s="233">
        <f>+IF('F. Caja Libre Proyecto'!M9="","-",'F. Caja Libre Proyecto'!M9)</f>
        <v>436.91626386650279</v>
      </c>
      <c r="M127" s="233">
        <f>+IF('F. Caja Libre Proyecto'!N9="","-",'F. Caja Libre Proyecto'!N9)</f>
        <v>450.11113503527116</v>
      </c>
      <c r="N127" s="233">
        <f>+IF('F. Caja Libre Proyecto'!O9="","-",'F. Caja Libre Proyecto'!O9)</f>
        <v>463.24987906695077</v>
      </c>
      <c r="O127" s="233">
        <f>+IF('F. Caja Libre Proyecto'!P9="","-",'F. Caja Libre Proyecto'!P9)</f>
        <v>476.30426065905749</v>
      </c>
      <c r="P127" s="233">
        <f>+IF('F. Caja Libre Proyecto'!Q9="","-",'F. Caja Libre Proyecto'!Q9)</f>
        <v>489.24544742116404</v>
      </c>
      <c r="Q127" s="233">
        <f>+IF('F. Caja Libre Proyecto'!R9="","-",'F. Caja Libre Proyecto'!R9)</f>
        <v>502.04410832570159</v>
      </c>
      <c r="R127" s="233">
        <f>+IF('F. Caja Libre Proyecto'!S9="","-",'F. Caja Libre Proyecto'!S9)</f>
        <v>515.17758219950201</v>
      </c>
      <c r="S127" s="233">
        <f>+IF('F. Caja Libre Proyecto'!T9="","-",'F. Caja Libre Proyecto'!T9)</f>
        <v>528.13429839181936</v>
      </c>
      <c r="T127" s="233">
        <f>+IF('F. Caja Libre Proyecto'!U9="","-",'F. Caja Libre Proyecto'!U9)</f>
        <v>541.41687599637362</v>
      </c>
      <c r="U127" s="233">
        <f>+IF('F. Caja Libre Proyecto'!V9="","-",'F. Caja Libre Proyecto'!V9)</f>
        <v>555.03351042768247</v>
      </c>
      <c r="V127" s="233">
        <f>+IF('F. Caja Libre Proyecto'!W9="","-",'F. Caja Libre Proyecto'!W9)</f>
        <v>568.99260321493853</v>
      </c>
      <c r="W127" s="233">
        <f>+IF('F. Caja Libre Proyecto'!X9="","-",'F. Caja Libre Proyecto'!X9)</f>
        <v>583.30276718579421</v>
      </c>
      <c r="X127" s="233">
        <f>+IF('F. Caja Libre Proyecto'!Y9="","-",'F. Caja Libre Proyecto'!Y9)</f>
        <v>597.97283178051691</v>
      </c>
      <c r="Y127" s="233">
        <f>+IF('F. Caja Libre Proyecto'!Z9="","-",'F. Caja Libre Proyecto'!Z9)</f>
        <v>613.01184849979688</v>
      </c>
      <c r="Z127" s="233">
        <f>+IF('F. Caja Libre Proyecto'!AA9="","-",'F. Caja Libre Proyecto'!AA9)</f>
        <v>628.42909648956686</v>
      </c>
      <c r="AA127" s="233">
        <f>+IF('F. Caja Libre Proyecto'!AB9="","-",'F. Caja Libre Proyecto'!AB9)</f>
        <v>644.2340882662794</v>
      </c>
      <c r="AB127" s="233">
        <f>+IF('F. Caja Libre Proyecto'!AC9="","-",'F. Caja Libre Proyecto'!AC9)</f>
        <v>660.43657558617633</v>
      </c>
      <c r="AC127" s="233">
        <f>+IF('F. Caja Libre Proyecto'!AD9="","-",'F. Caja Libre Proyecto'!AD9)</f>
        <v>677.0465554621685</v>
      </c>
      <c r="AD127" s="233">
        <f>+IF('F. Caja Libre Proyecto'!AE9="","-",'F. Caja Libre Proyecto'!AE9)</f>
        <v>694.07427633204202</v>
      </c>
      <c r="AE127" s="233">
        <f>+IF('F. Caja Libre Proyecto'!AF9="","-",'F. Caja Libre Proyecto'!AF9)</f>
        <v>711.53024438179295</v>
      </c>
      <c r="AF127" s="233">
        <f>+IF('F. Caja Libre Proyecto'!AG9="","-",'F. Caja Libre Proyecto'!AG9)</f>
        <v>729.42523002799487</v>
      </c>
      <c r="AG127" s="233">
        <f>+IF('F. Caja Libre Proyecto'!AH9="","-",'F. Caja Libre Proyecto'!AH9)</f>
        <v>747.77027456319888</v>
      </c>
      <c r="AH127" s="234">
        <f>+IF('F. Caja Libre Proyecto'!AI9="","-",'F. Caja Libre Proyecto'!AI9)</f>
        <v>766.57669696846324</v>
      </c>
    </row>
    <row r="128" spans="3:34" ht="15.75" thickBot="1">
      <c r="C128" s="5" t="s">
        <v>236</v>
      </c>
      <c r="D128" s="227">
        <f>+IF('F. Caja Libre Proyecto'!E10="","-",'F. Caja Libre Proyecto'!E10)</f>
        <v>0</v>
      </c>
      <c r="E128" s="235">
        <f>+IF('F. Caja Libre Proyecto'!F10="","-",'F. Caja Libre Proyecto'!F10)</f>
        <v>46.246781789675893</v>
      </c>
      <c r="F128" s="233">
        <f>+IF('F. Caja Libre Proyecto'!G10="","-",'F. Caja Libre Proyecto'!G10)</f>
        <v>95.944683423624539</v>
      </c>
      <c r="G128" s="233">
        <f>+IF('F. Caja Libre Proyecto'!H10="","-",'F. Caja Libre Proyecto'!H10)</f>
        <v>149.13948614355152</v>
      </c>
      <c r="H128" s="233">
        <f>+IF('F. Caja Libre Proyecto'!I10="","-",'F. Caja Libre Proyecto'!I10)</f>
        <v>205.66394794990211</v>
      </c>
      <c r="I128" s="233">
        <f>+IF('F. Caja Libre Proyecto'!J10="","-",'F. Caja Libre Proyecto'!J10)</f>
        <v>265.3630504410599</v>
      </c>
      <c r="J128" s="233">
        <f>+IF('F. Caja Libre Proyecto'!K10="","-",'F. Caja Libre Proyecto'!K10)</f>
        <v>273.91304792627079</v>
      </c>
      <c r="K128" s="233">
        <f>+IF('F. Caja Libre Proyecto'!L10="","-",'F. Caja Libre Proyecto'!L10)</f>
        <v>282.46187415204969</v>
      </c>
      <c r="L128" s="233">
        <f>+IF('F. Caja Libre Proyecto'!M10="","-",'F. Caja Libre Proyecto'!M10)</f>
        <v>291.27750924433519</v>
      </c>
      <c r="M128" s="233">
        <f>+IF('F. Caja Libre Proyecto'!N10="","-",'F. Caja Libre Proyecto'!N10)</f>
        <v>300.07409002351409</v>
      </c>
      <c r="N128" s="233">
        <f>+IF('F. Caja Libre Proyecto'!O10="","-",'F. Caja Libre Proyecto'!O10)</f>
        <v>308.83325271130053</v>
      </c>
      <c r="O128" s="233">
        <f>+IF('F. Caja Libre Proyecto'!P10="","-",'F. Caja Libre Proyecto'!P10)</f>
        <v>317.53617377270496</v>
      </c>
      <c r="P128" s="233">
        <f>+IF('F. Caja Libre Proyecto'!Q10="","-",'F. Caja Libre Proyecto'!Q10)</f>
        <v>326.16363161410925</v>
      </c>
      <c r="Q128" s="233">
        <f>+IF('F. Caja Libre Proyecto'!R10="","-",'F. Caja Libre Proyecto'!R10)</f>
        <v>334.69607221713437</v>
      </c>
      <c r="R128" s="233">
        <f>+IF('F. Caja Libre Proyecto'!S10="","-",'F. Caja Libre Proyecto'!S10)</f>
        <v>343.45172146633456</v>
      </c>
      <c r="S128" s="233">
        <f>+IF('F. Caja Libre Proyecto'!T10="","-",'F. Caja Libre Proyecto'!T10)</f>
        <v>352.08953226121281</v>
      </c>
      <c r="T128" s="233">
        <f>+IF('F. Caja Libre Proyecto'!U10="","-",'F. Caja Libre Proyecto'!U10)</f>
        <v>360.94458399758224</v>
      </c>
      <c r="U128" s="233">
        <f>+IF('F. Caja Libre Proyecto'!V10="","-",'F. Caja Libre Proyecto'!V10)</f>
        <v>370.02234028512146</v>
      </c>
      <c r="V128" s="233">
        <f>+IF('F. Caja Libre Proyecto'!W10="","-",'F. Caja Libre Proyecto'!W10)</f>
        <v>379.32840214329224</v>
      </c>
      <c r="W128" s="233">
        <f>+IF('F. Caja Libre Proyecto'!X10="","-",'F. Caja Libre Proyecto'!X10)</f>
        <v>388.86851145719601</v>
      </c>
      <c r="X128" s="233">
        <f>+IF('F. Caja Libre Proyecto'!Y10="","-",'F. Caja Libre Proyecto'!Y10)</f>
        <v>398.64855452034453</v>
      </c>
      <c r="Y128" s="233">
        <f>+IF('F. Caja Libre Proyecto'!Z10="","-",'F. Caja Libre Proyecto'!Z10)</f>
        <v>408.67456566653124</v>
      </c>
      <c r="Z128" s="233">
        <f>+IF('F. Caja Libre Proyecto'!AA10="","-",'F. Caja Libre Proyecto'!AA10)</f>
        <v>418.95273099304444</v>
      </c>
      <c r="AA128" s="233">
        <f>+IF('F. Caja Libre Proyecto'!AB10="","-",'F. Caja Libre Proyecto'!AB10)</f>
        <v>429.48939217751951</v>
      </c>
      <c r="AB128" s="233">
        <f>+IF('F. Caja Libre Proyecto'!AC10="","-",'F. Caja Libre Proyecto'!AC10)</f>
        <v>440.29105039078411</v>
      </c>
      <c r="AC128" s="233">
        <f>+IF('F. Caja Libre Proyecto'!AD10="","-",'F. Caja Libre Proyecto'!AD10)</f>
        <v>451.36437030811237</v>
      </c>
      <c r="AD128" s="233">
        <f>+IF('F. Caja Libre Proyecto'!AE10="","-",'F. Caja Libre Proyecto'!AE10)</f>
        <v>462.71618422136129</v>
      </c>
      <c r="AE128" s="233">
        <f>+IF('F. Caja Libre Proyecto'!AF10="","-",'F. Caja Libre Proyecto'!AF10)</f>
        <v>474.35349625452852</v>
      </c>
      <c r="AF128" s="233">
        <f>+IF('F. Caja Libre Proyecto'!AG10="","-",'F. Caja Libre Proyecto'!AG10)</f>
        <v>486.28348668532993</v>
      </c>
      <c r="AG128" s="233">
        <f>+IF('F. Caja Libre Proyecto'!AH10="","-",'F. Caja Libre Proyecto'!AH10)</f>
        <v>498.51351637546588</v>
      </c>
      <c r="AH128" s="234">
        <f>+IF('F. Caja Libre Proyecto'!AI10="","-",'F. Caja Libre Proyecto'!AI10)</f>
        <v>511.05113131230883</v>
      </c>
    </row>
    <row r="129" spans="3:34" ht="15.75" thickBot="1">
      <c r="C129" s="4" t="s">
        <v>9</v>
      </c>
      <c r="D129" s="225">
        <f>+IF('F. Caja Libre Proyecto'!E11="","-",'F. Caja Libre Proyecto'!E11)</f>
        <v>0</v>
      </c>
      <c r="E129" s="231">
        <f>+IF('F. Caja Libre Proyecto'!F11="","-",'F. Caja Libre Proyecto'!F11)</f>
        <v>0</v>
      </c>
      <c r="F129" s="231">
        <f>+IF('F. Caja Libre Proyecto'!G11="","-",'F. Caja Libre Proyecto'!G11)</f>
        <v>0</v>
      </c>
      <c r="G129" s="231">
        <f>+IF('F. Caja Libre Proyecto'!H11="","-",'F. Caja Libre Proyecto'!H11)</f>
        <v>0</v>
      </c>
      <c r="H129" s="231">
        <f>+IF('F. Caja Libre Proyecto'!I11="","-",'F. Caja Libre Proyecto'!I11)</f>
        <v>0</v>
      </c>
      <c r="I129" s="231">
        <f>+IF('F. Caja Libre Proyecto'!J11="","-",'F. Caja Libre Proyecto'!J11)</f>
        <v>0</v>
      </c>
      <c r="J129" s="231">
        <f>+IF('F. Caja Libre Proyecto'!K11="","-",'F. Caja Libre Proyecto'!K11)</f>
        <v>0</v>
      </c>
      <c r="K129" s="231">
        <f>+IF('F. Caja Libre Proyecto'!L11="","-",'F. Caja Libre Proyecto'!L11)</f>
        <v>0</v>
      </c>
      <c r="L129" s="231">
        <f>+IF('F. Caja Libre Proyecto'!M11="","-",'F. Caja Libre Proyecto'!M11)</f>
        <v>0</v>
      </c>
      <c r="M129" s="231">
        <f>+IF('F. Caja Libre Proyecto'!N11="","-",'F. Caja Libre Proyecto'!N11)</f>
        <v>0</v>
      </c>
      <c r="N129" s="231">
        <f>+IF('F. Caja Libre Proyecto'!O11="","-",'F. Caja Libre Proyecto'!O11)</f>
        <v>0</v>
      </c>
      <c r="O129" s="231">
        <f>+IF('F. Caja Libre Proyecto'!P11="","-",'F. Caja Libre Proyecto'!P11)</f>
        <v>0</v>
      </c>
      <c r="P129" s="231">
        <f>+IF('F. Caja Libre Proyecto'!Q11="","-",'F. Caja Libre Proyecto'!Q11)</f>
        <v>0</v>
      </c>
      <c r="Q129" s="231">
        <f>+IF('F. Caja Libre Proyecto'!R11="","-",'F. Caja Libre Proyecto'!R11)</f>
        <v>0</v>
      </c>
      <c r="R129" s="231">
        <f>+IF('F. Caja Libre Proyecto'!S11="","-",'F. Caja Libre Proyecto'!S11)</f>
        <v>0</v>
      </c>
      <c r="S129" s="231">
        <f>+IF('F. Caja Libre Proyecto'!T11="","-",'F. Caja Libre Proyecto'!T11)</f>
        <v>0</v>
      </c>
      <c r="T129" s="231">
        <f>+IF('F. Caja Libre Proyecto'!U11="","-",'F. Caja Libre Proyecto'!U11)</f>
        <v>0</v>
      </c>
      <c r="U129" s="231">
        <f>+IF('F. Caja Libre Proyecto'!V11="","-",'F. Caja Libre Proyecto'!V11)</f>
        <v>0</v>
      </c>
      <c r="V129" s="231">
        <f>+IF('F. Caja Libre Proyecto'!W11="","-",'F. Caja Libre Proyecto'!W11)</f>
        <v>0</v>
      </c>
      <c r="W129" s="231">
        <f>+IF('F. Caja Libre Proyecto'!X11="","-",'F. Caja Libre Proyecto'!X11)</f>
        <v>0</v>
      </c>
      <c r="X129" s="231">
        <f>+IF('F. Caja Libre Proyecto'!Y11="","-",'F. Caja Libre Proyecto'!Y11)</f>
        <v>0</v>
      </c>
      <c r="Y129" s="231">
        <f>+IF('F. Caja Libre Proyecto'!Z11="","-",'F. Caja Libre Proyecto'!Z11)</f>
        <v>0</v>
      </c>
      <c r="Z129" s="231">
        <f>+IF('F. Caja Libre Proyecto'!AA11="","-",'F. Caja Libre Proyecto'!AA11)</f>
        <v>0</v>
      </c>
      <c r="AA129" s="231">
        <f>+IF('F. Caja Libre Proyecto'!AB11="","-",'F. Caja Libre Proyecto'!AB11)</f>
        <v>0</v>
      </c>
      <c r="AB129" s="231">
        <f>+IF('F. Caja Libre Proyecto'!AC11="","-",'F. Caja Libre Proyecto'!AC11)</f>
        <v>0</v>
      </c>
      <c r="AC129" s="231">
        <f>+IF('F. Caja Libre Proyecto'!AD11="","-",'F. Caja Libre Proyecto'!AD11)</f>
        <v>0</v>
      </c>
      <c r="AD129" s="231">
        <f>+IF('F. Caja Libre Proyecto'!AE11="","-",'F. Caja Libre Proyecto'!AE11)</f>
        <v>0</v>
      </c>
      <c r="AE129" s="231">
        <f>+IF('F. Caja Libre Proyecto'!AF11="","-",'F. Caja Libre Proyecto'!AF11)</f>
        <v>0</v>
      </c>
      <c r="AF129" s="231">
        <f>+IF('F. Caja Libre Proyecto'!AG11="","-",'F. Caja Libre Proyecto'!AG11)</f>
        <v>0</v>
      </c>
      <c r="AG129" s="231">
        <f>+IF('F. Caja Libre Proyecto'!AH11="","-",'F. Caja Libre Proyecto'!AH11)</f>
        <v>0</v>
      </c>
      <c r="AH129" s="232">
        <f>+IF('F. Caja Libre Proyecto'!AI11="","-",'F. Caja Libre Proyecto'!AI11)</f>
        <v>0</v>
      </c>
    </row>
    <row r="130" spans="3:34" ht="15.75" thickBot="1">
      <c r="C130" s="89" t="s">
        <v>5</v>
      </c>
      <c r="D130" s="233">
        <f>+IF('F. Caja Libre Proyecto'!E12="","-",'F. Caja Libre Proyecto'!E12)</f>
        <v>0</v>
      </c>
      <c r="E130" s="233">
        <f>+IF('F. Caja Libre Proyecto'!F12="","-",'F. Caja Libre Proyecto'!F12)</f>
        <v>0</v>
      </c>
      <c r="F130" s="233">
        <f>+IF('F. Caja Libre Proyecto'!G12="","-",'F. Caja Libre Proyecto'!G12)</f>
        <v>0</v>
      </c>
      <c r="G130" s="233">
        <f>+IF('F. Caja Libre Proyecto'!H12="","-",'F. Caja Libre Proyecto'!H12)</f>
        <v>0</v>
      </c>
      <c r="H130" s="233">
        <f>+IF('F. Caja Libre Proyecto'!I12="","-",'F. Caja Libre Proyecto'!I12)</f>
        <v>0</v>
      </c>
      <c r="I130" s="233">
        <f>+IF('F. Caja Libre Proyecto'!J12="","-",'F. Caja Libre Proyecto'!J12)</f>
        <v>0</v>
      </c>
      <c r="J130" s="233">
        <f>+IF('F. Caja Libre Proyecto'!K12="","-",'F. Caja Libre Proyecto'!K12)</f>
        <v>0</v>
      </c>
      <c r="K130" s="233">
        <f>+IF('F. Caja Libre Proyecto'!L12="","-",'F. Caja Libre Proyecto'!L12)</f>
        <v>0</v>
      </c>
      <c r="L130" s="233">
        <f>+IF('F. Caja Libre Proyecto'!M12="","-",'F. Caja Libre Proyecto'!M12)</f>
        <v>0</v>
      </c>
      <c r="M130" s="233">
        <f>+IF('F. Caja Libre Proyecto'!N12="","-",'F. Caja Libre Proyecto'!N12)</f>
        <v>0</v>
      </c>
      <c r="N130" s="233">
        <f>+IF('F. Caja Libre Proyecto'!O12="","-",'F. Caja Libre Proyecto'!O12)</f>
        <v>0</v>
      </c>
      <c r="O130" s="233">
        <f>+IF('F. Caja Libre Proyecto'!P12="","-",'F. Caja Libre Proyecto'!P12)</f>
        <v>0</v>
      </c>
      <c r="P130" s="233">
        <f>+IF('F. Caja Libre Proyecto'!Q12="","-",'F. Caja Libre Proyecto'!Q12)</f>
        <v>0</v>
      </c>
      <c r="Q130" s="233">
        <f>+IF('F. Caja Libre Proyecto'!R12="","-",'F. Caja Libre Proyecto'!R12)</f>
        <v>0</v>
      </c>
      <c r="R130" s="233">
        <f>+IF('F. Caja Libre Proyecto'!S12="","-",'F. Caja Libre Proyecto'!S12)</f>
        <v>0</v>
      </c>
      <c r="S130" s="233">
        <f>+IF('F. Caja Libre Proyecto'!T12="","-",'F. Caja Libre Proyecto'!T12)</f>
        <v>0</v>
      </c>
      <c r="T130" s="233">
        <f>+IF('F. Caja Libre Proyecto'!U12="","-",'F. Caja Libre Proyecto'!U12)</f>
        <v>0</v>
      </c>
      <c r="U130" s="233">
        <f>+IF('F. Caja Libre Proyecto'!V12="","-",'F. Caja Libre Proyecto'!V12)</f>
        <v>0</v>
      </c>
      <c r="V130" s="233">
        <f>+IF('F. Caja Libre Proyecto'!W12="","-",'F. Caja Libre Proyecto'!W12)</f>
        <v>0</v>
      </c>
      <c r="W130" s="233">
        <f>+IF('F. Caja Libre Proyecto'!X12="","-",'F. Caja Libre Proyecto'!X12)</f>
        <v>0</v>
      </c>
      <c r="X130" s="233">
        <f>+IF('F. Caja Libre Proyecto'!Y12="","-",'F. Caja Libre Proyecto'!Y12)</f>
        <v>0</v>
      </c>
      <c r="Y130" s="233">
        <f>+IF('F. Caja Libre Proyecto'!Z12="","-",'F. Caja Libre Proyecto'!Z12)</f>
        <v>0</v>
      </c>
      <c r="Z130" s="233">
        <f>+IF('F. Caja Libre Proyecto'!AA12="","-",'F. Caja Libre Proyecto'!AA12)</f>
        <v>0</v>
      </c>
      <c r="AA130" s="233">
        <f>+IF('F. Caja Libre Proyecto'!AB12="","-",'F. Caja Libre Proyecto'!AB12)</f>
        <v>0</v>
      </c>
      <c r="AB130" s="233">
        <f>+IF('F. Caja Libre Proyecto'!AC12="","-",'F. Caja Libre Proyecto'!AC12)</f>
        <v>0</v>
      </c>
      <c r="AC130" s="233">
        <f>+IF('F. Caja Libre Proyecto'!AD12="","-",'F. Caja Libre Proyecto'!AD12)</f>
        <v>0</v>
      </c>
      <c r="AD130" s="233">
        <f>+IF('F. Caja Libre Proyecto'!AE12="","-",'F. Caja Libre Proyecto'!AE12)</f>
        <v>0</v>
      </c>
      <c r="AE130" s="233">
        <f>+IF('F. Caja Libre Proyecto'!AF12="","-",'F. Caja Libre Proyecto'!AF12)</f>
        <v>0</v>
      </c>
      <c r="AF130" s="233">
        <f>+IF('F. Caja Libre Proyecto'!AG12="","-",'F. Caja Libre Proyecto'!AG12)</f>
        <v>0</v>
      </c>
      <c r="AG130" s="233">
        <f>+IF('F. Caja Libre Proyecto'!AH12="","-",'F. Caja Libre Proyecto'!AH12)</f>
        <v>0</v>
      </c>
      <c r="AH130" s="234">
        <f>+IF('F. Caja Libre Proyecto'!AI12="","-",'F. Caja Libre Proyecto'!AI12)</f>
        <v>0</v>
      </c>
    </row>
    <row r="131" spans="3:34" ht="15.75" thickBot="1">
      <c r="C131" s="89" t="s">
        <v>6</v>
      </c>
      <c r="D131" s="227">
        <f>+IF('F. Caja Libre Proyecto'!E13="","-",'F. Caja Libre Proyecto'!E13)</f>
        <v>0</v>
      </c>
      <c r="E131" s="235">
        <f>+IF('F. Caja Libre Proyecto'!F13="","-",'F. Caja Libre Proyecto'!F13)</f>
        <v>0</v>
      </c>
      <c r="F131" s="233">
        <f>+IF('F. Caja Libre Proyecto'!G13="","-",'F. Caja Libre Proyecto'!G13)</f>
        <v>0</v>
      </c>
      <c r="G131" s="233">
        <f>+IF('F. Caja Libre Proyecto'!H13="","-",'F. Caja Libre Proyecto'!H13)</f>
        <v>0</v>
      </c>
      <c r="H131" s="233">
        <f>+IF('F. Caja Libre Proyecto'!I13="","-",'F. Caja Libre Proyecto'!I13)</f>
        <v>0</v>
      </c>
      <c r="I131" s="233">
        <f>+IF('F. Caja Libre Proyecto'!J13="","-",'F. Caja Libre Proyecto'!J13)</f>
        <v>0</v>
      </c>
      <c r="J131" s="233">
        <f>+IF('F. Caja Libre Proyecto'!K13="","-",'F. Caja Libre Proyecto'!K13)</f>
        <v>0</v>
      </c>
      <c r="K131" s="233">
        <f>+IF('F. Caja Libre Proyecto'!L13="","-",'F. Caja Libre Proyecto'!L13)</f>
        <v>0</v>
      </c>
      <c r="L131" s="233">
        <f>+IF('F. Caja Libre Proyecto'!M13="","-",'F. Caja Libre Proyecto'!M13)</f>
        <v>0</v>
      </c>
      <c r="M131" s="233">
        <f>+IF('F. Caja Libre Proyecto'!N13="","-",'F. Caja Libre Proyecto'!N13)</f>
        <v>0</v>
      </c>
      <c r="N131" s="233">
        <f>+IF('F. Caja Libre Proyecto'!O13="","-",'F. Caja Libre Proyecto'!O13)</f>
        <v>0</v>
      </c>
      <c r="O131" s="233">
        <f>+IF('F. Caja Libre Proyecto'!P13="","-",'F. Caja Libre Proyecto'!P13)</f>
        <v>0</v>
      </c>
      <c r="P131" s="233">
        <f>+IF('F. Caja Libre Proyecto'!Q13="","-",'F. Caja Libre Proyecto'!Q13)</f>
        <v>0</v>
      </c>
      <c r="Q131" s="233">
        <f>+IF('F. Caja Libre Proyecto'!R13="","-",'F. Caja Libre Proyecto'!R13)</f>
        <v>0</v>
      </c>
      <c r="R131" s="233">
        <f>+IF('F. Caja Libre Proyecto'!S13="","-",'F. Caja Libre Proyecto'!S13)</f>
        <v>0</v>
      </c>
      <c r="S131" s="233">
        <f>+IF('F. Caja Libre Proyecto'!T13="","-",'F. Caja Libre Proyecto'!T13)</f>
        <v>0</v>
      </c>
      <c r="T131" s="233">
        <f>+IF('F. Caja Libre Proyecto'!U13="","-",'F. Caja Libre Proyecto'!U13)</f>
        <v>0</v>
      </c>
      <c r="U131" s="233">
        <f>+IF('F. Caja Libre Proyecto'!V13="","-",'F. Caja Libre Proyecto'!V13)</f>
        <v>0</v>
      </c>
      <c r="V131" s="233">
        <f>+IF('F. Caja Libre Proyecto'!W13="","-",'F. Caja Libre Proyecto'!W13)</f>
        <v>0</v>
      </c>
      <c r="W131" s="233">
        <f>+IF('F. Caja Libre Proyecto'!X13="","-",'F. Caja Libre Proyecto'!X13)</f>
        <v>0</v>
      </c>
      <c r="X131" s="233">
        <f>+IF('F. Caja Libre Proyecto'!Y13="","-",'F. Caja Libre Proyecto'!Y13)</f>
        <v>0</v>
      </c>
      <c r="Y131" s="233">
        <f>+IF('F. Caja Libre Proyecto'!Z13="","-",'F. Caja Libre Proyecto'!Z13)</f>
        <v>0</v>
      </c>
      <c r="Z131" s="233">
        <f>+IF('F. Caja Libre Proyecto'!AA13="","-",'F. Caja Libre Proyecto'!AA13)</f>
        <v>0</v>
      </c>
      <c r="AA131" s="233">
        <f>+IF('F. Caja Libre Proyecto'!AB13="","-",'F. Caja Libre Proyecto'!AB13)</f>
        <v>0</v>
      </c>
      <c r="AB131" s="233">
        <f>+IF('F. Caja Libre Proyecto'!AC13="","-",'F. Caja Libre Proyecto'!AC13)</f>
        <v>0</v>
      </c>
      <c r="AC131" s="233">
        <f>+IF('F. Caja Libre Proyecto'!AD13="","-",'F. Caja Libre Proyecto'!AD13)</f>
        <v>0</v>
      </c>
      <c r="AD131" s="233">
        <f>+IF('F. Caja Libre Proyecto'!AE13="","-",'F. Caja Libre Proyecto'!AE13)</f>
        <v>0</v>
      </c>
      <c r="AE131" s="233">
        <f>+IF('F. Caja Libre Proyecto'!AF13="","-",'F. Caja Libre Proyecto'!AF13)</f>
        <v>0</v>
      </c>
      <c r="AF131" s="233">
        <f>+IF('F. Caja Libre Proyecto'!AG13="","-",'F. Caja Libre Proyecto'!AG13)</f>
        <v>0</v>
      </c>
      <c r="AG131" s="233">
        <f>+IF('F. Caja Libre Proyecto'!AH13="","-",'F. Caja Libre Proyecto'!AH13)</f>
        <v>0</v>
      </c>
      <c r="AH131" s="234">
        <f>+IF('F. Caja Libre Proyecto'!AI13="","-",'F. Caja Libre Proyecto'!AI13)</f>
        <v>0</v>
      </c>
    </row>
    <row r="132" spans="3:34" ht="15.75" thickBot="1">
      <c r="C132" s="5" t="s">
        <v>7</v>
      </c>
      <c r="D132" s="228">
        <f>+IF('F. Caja Libre Proyecto'!E14="","-",'F. Caja Libre Proyecto'!E14)</f>
        <v>0</v>
      </c>
      <c r="E132" s="233">
        <f>+IF('F. Caja Libre Proyecto'!F14="","-",'F. Caja Libre Proyecto'!F14)</f>
        <v>0</v>
      </c>
      <c r="F132" s="233">
        <f>+IF('F. Caja Libre Proyecto'!G14="","-",'F. Caja Libre Proyecto'!G14)</f>
        <v>0</v>
      </c>
      <c r="G132" s="233">
        <f>+IF('F. Caja Libre Proyecto'!H14="","-",'F. Caja Libre Proyecto'!H14)</f>
        <v>0</v>
      </c>
      <c r="H132" s="233">
        <f>+IF('F. Caja Libre Proyecto'!I14="","-",'F. Caja Libre Proyecto'!I14)</f>
        <v>0</v>
      </c>
      <c r="I132" s="233">
        <f>+IF('F. Caja Libre Proyecto'!J14="","-",'F. Caja Libre Proyecto'!J14)</f>
        <v>0</v>
      </c>
      <c r="J132" s="233">
        <f>+IF('F. Caja Libre Proyecto'!K14="","-",'F. Caja Libre Proyecto'!K14)</f>
        <v>0</v>
      </c>
      <c r="K132" s="233">
        <f>+IF('F. Caja Libre Proyecto'!L14="","-",'F. Caja Libre Proyecto'!L14)</f>
        <v>0</v>
      </c>
      <c r="L132" s="233">
        <f>+IF('F. Caja Libre Proyecto'!M14="","-",'F. Caja Libre Proyecto'!M14)</f>
        <v>0</v>
      </c>
      <c r="M132" s="233">
        <f>+IF('F. Caja Libre Proyecto'!N14="","-",'F. Caja Libre Proyecto'!N14)</f>
        <v>0</v>
      </c>
      <c r="N132" s="233">
        <f>+IF('F. Caja Libre Proyecto'!O14="","-",'F. Caja Libre Proyecto'!O14)</f>
        <v>0</v>
      </c>
      <c r="O132" s="233">
        <f>+IF('F. Caja Libre Proyecto'!P14="","-",'F. Caja Libre Proyecto'!P14)</f>
        <v>0</v>
      </c>
      <c r="P132" s="233">
        <f>+IF('F. Caja Libre Proyecto'!Q14="","-",'F. Caja Libre Proyecto'!Q14)</f>
        <v>0</v>
      </c>
      <c r="Q132" s="233">
        <f>+IF('F. Caja Libre Proyecto'!R14="","-",'F. Caja Libre Proyecto'!R14)</f>
        <v>0</v>
      </c>
      <c r="R132" s="233">
        <f>+IF('F. Caja Libre Proyecto'!S14="","-",'F. Caja Libre Proyecto'!S14)</f>
        <v>0</v>
      </c>
      <c r="S132" s="233">
        <f>+IF('F. Caja Libre Proyecto'!T14="","-",'F. Caja Libre Proyecto'!T14)</f>
        <v>0</v>
      </c>
      <c r="T132" s="233">
        <f>+IF('F. Caja Libre Proyecto'!U14="","-",'F. Caja Libre Proyecto'!U14)</f>
        <v>0</v>
      </c>
      <c r="U132" s="233">
        <f>+IF('F. Caja Libre Proyecto'!V14="","-",'F. Caja Libre Proyecto'!V14)</f>
        <v>0</v>
      </c>
      <c r="V132" s="233">
        <f>+IF('F. Caja Libre Proyecto'!W14="","-",'F. Caja Libre Proyecto'!W14)</f>
        <v>0</v>
      </c>
      <c r="W132" s="233">
        <f>+IF('F. Caja Libre Proyecto'!X14="","-",'F. Caja Libre Proyecto'!X14)</f>
        <v>0</v>
      </c>
      <c r="X132" s="233">
        <f>+IF('F. Caja Libre Proyecto'!Y14="","-",'F. Caja Libre Proyecto'!Y14)</f>
        <v>0</v>
      </c>
      <c r="Y132" s="233">
        <f>+IF('F. Caja Libre Proyecto'!Z14="","-",'F. Caja Libre Proyecto'!Z14)</f>
        <v>0</v>
      </c>
      <c r="Z132" s="233">
        <f>+IF('F. Caja Libre Proyecto'!AA14="","-",'F. Caja Libre Proyecto'!AA14)</f>
        <v>0</v>
      </c>
      <c r="AA132" s="233">
        <f>+IF('F. Caja Libre Proyecto'!AB14="","-",'F. Caja Libre Proyecto'!AB14)</f>
        <v>0</v>
      </c>
      <c r="AB132" s="233">
        <f>+IF('F. Caja Libre Proyecto'!AC14="","-",'F. Caja Libre Proyecto'!AC14)</f>
        <v>0</v>
      </c>
      <c r="AC132" s="233">
        <f>+IF('F. Caja Libre Proyecto'!AD14="","-",'F. Caja Libre Proyecto'!AD14)</f>
        <v>0</v>
      </c>
      <c r="AD132" s="233">
        <f>+IF('F. Caja Libre Proyecto'!AE14="","-",'F. Caja Libre Proyecto'!AE14)</f>
        <v>0</v>
      </c>
      <c r="AE132" s="233">
        <f>+IF('F. Caja Libre Proyecto'!AF14="","-",'F. Caja Libre Proyecto'!AF14)</f>
        <v>0</v>
      </c>
      <c r="AF132" s="233">
        <f>+IF('F. Caja Libre Proyecto'!AG14="","-",'F. Caja Libre Proyecto'!AG14)</f>
        <v>0</v>
      </c>
      <c r="AG132" s="233">
        <f>+IF('F. Caja Libre Proyecto'!AH14="","-",'F. Caja Libre Proyecto'!AH14)</f>
        <v>0</v>
      </c>
      <c r="AH132" s="234">
        <f>+IF('F. Caja Libre Proyecto'!AI14="","-",'F. Caja Libre Proyecto'!AI14)</f>
        <v>0</v>
      </c>
    </row>
    <row r="133" spans="3:34" ht="15.75" thickBot="1">
      <c r="C133" s="4" t="s">
        <v>3</v>
      </c>
      <c r="D133" s="225">
        <f>+IF('F. Caja Libre Proyecto'!E15="","-",'F. Caja Libre Proyecto'!E15)</f>
        <v>-2000</v>
      </c>
      <c r="E133" s="231">
        <f>+IF('F. Caja Libre Proyecto'!F15="","-",'F. Caja Libre Proyecto'!F15)</f>
        <v>0</v>
      </c>
      <c r="F133" s="231">
        <f>+IF('F. Caja Libre Proyecto'!G15="","-",'F. Caja Libre Proyecto'!G15)</f>
        <v>0</v>
      </c>
      <c r="G133" s="231">
        <f>+IF('F. Caja Libre Proyecto'!H15="","-",'F. Caja Libre Proyecto'!H15)</f>
        <v>0</v>
      </c>
      <c r="H133" s="231">
        <f>+IF('F. Caja Libre Proyecto'!I15="","-",'F. Caja Libre Proyecto'!I15)</f>
        <v>0</v>
      </c>
      <c r="I133" s="231">
        <f>+IF('F. Caja Libre Proyecto'!J15="","-",'F. Caja Libre Proyecto'!J15)</f>
        <v>0</v>
      </c>
      <c r="J133" s="231">
        <f>+IF('F. Caja Libre Proyecto'!K15="","-",'F. Caja Libre Proyecto'!K15)</f>
        <v>0</v>
      </c>
      <c r="K133" s="231">
        <f>+IF('F. Caja Libre Proyecto'!L15="","-",'F. Caja Libre Proyecto'!L15)</f>
        <v>0</v>
      </c>
      <c r="L133" s="231">
        <f>+IF('F. Caja Libre Proyecto'!M15="","-",'F. Caja Libre Proyecto'!M15)</f>
        <v>0</v>
      </c>
      <c r="M133" s="231">
        <f>+IF('F. Caja Libre Proyecto'!N15="","-",'F. Caja Libre Proyecto'!N15)</f>
        <v>0</v>
      </c>
      <c r="N133" s="231">
        <f>+IF('F. Caja Libre Proyecto'!O15="","-",'F. Caja Libre Proyecto'!O15)</f>
        <v>0</v>
      </c>
      <c r="O133" s="231">
        <f>+IF('F. Caja Libre Proyecto'!P15="","-",'F. Caja Libre Proyecto'!P15)</f>
        <v>0</v>
      </c>
      <c r="P133" s="231">
        <f>+IF('F. Caja Libre Proyecto'!Q15="","-",'F. Caja Libre Proyecto'!Q15)</f>
        <v>0</v>
      </c>
      <c r="Q133" s="231">
        <f>+IF('F. Caja Libre Proyecto'!R15="","-",'F. Caja Libre Proyecto'!R15)</f>
        <v>0</v>
      </c>
      <c r="R133" s="231">
        <f>+IF('F. Caja Libre Proyecto'!S15="","-",'F. Caja Libre Proyecto'!S15)</f>
        <v>0</v>
      </c>
      <c r="S133" s="231">
        <f>+IF('F. Caja Libre Proyecto'!T15="","-",'F. Caja Libre Proyecto'!T15)</f>
        <v>0</v>
      </c>
      <c r="T133" s="231">
        <f>+IF('F. Caja Libre Proyecto'!U15="","-",'F. Caja Libre Proyecto'!U15)</f>
        <v>0</v>
      </c>
      <c r="U133" s="231">
        <f>+IF('F. Caja Libre Proyecto'!V15="","-",'F. Caja Libre Proyecto'!V15)</f>
        <v>0</v>
      </c>
      <c r="V133" s="231">
        <f>+IF('F. Caja Libre Proyecto'!W15="","-",'F. Caja Libre Proyecto'!W15)</f>
        <v>0</v>
      </c>
      <c r="W133" s="231">
        <f>+IF('F. Caja Libre Proyecto'!X15="","-",'F. Caja Libre Proyecto'!X15)</f>
        <v>0</v>
      </c>
      <c r="X133" s="231">
        <f>+IF('F. Caja Libre Proyecto'!Y15="","-",'F. Caja Libre Proyecto'!Y15)</f>
        <v>0</v>
      </c>
      <c r="Y133" s="231">
        <f>+IF('F. Caja Libre Proyecto'!Z15="","-",'F. Caja Libre Proyecto'!Z15)</f>
        <v>0</v>
      </c>
      <c r="Z133" s="231">
        <f>+IF('F. Caja Libre Proyecto'!AA15="","-",'F. Caja Libre Proyecto'!AA15)</f>
        <v>0</v>
      </c>
      <c r="AA133" s="231">
        <f>+IF('F. Caja Libre Proyecto'!AB15="","-",'F. Caja Libre Proyecto'!AB15)</f>
        <v>0</v>
      </c>
      <c r="AB133" s="231">
        <f>+IF('F. Caja Libre Proyecto'!AC15="","-",'F. Caja Libre Proyecto'!AC15)</f>
        <v>0</v>
      </c>
      <c r="AC133" s="231">
        <f>+IF('F. Caja Libre Proyecto'!AD15="","-",'F. Caja Libre Proyecto'!AD15)</f>
        <v>0</v>
      </c>
      <c r="AD133" s="231">
        <f>+IF('F. Caja Libre Proyecto'!AE15="","-",'F. Caja Libre Proyecto'!AE15)</f>
        <v>0</v>
      </c>
      <c r="AE133" s="231">
        <f>+IF('F. Caja Libre Proyecto'!AF15="","-",'F. Caja Libre Proyecto'!AF15)</f>
        <v>0</v>
      </c>
      <c r="AF133" s="231">
        <f>+IF('F. Caja Libre Proyecto'!AG15="","-",'F. Caja Libre Proyecto'!AG15)</f>
        <v>0</v>
      </c>
      <c r="AG133" s="231">
        <f>+IF('F. Caja Libre Proyecto'!AH15="","-",'F. Caja Libre Proyecto'!AH15)</f>
        <v>0</v>
      </c>
      <c r="AH133" s="232">
        <f>+IF('F. Caja Libre Proyecto'!AI15="","-",'F. Caja Libre Proyecto'!AI15)</f>
        <v>0</v>
      </c>
    </row>
    <row r="134" spans="3:34" ht="15.75" thickBot="1">
      <c r="C134" s="89" t="s">
        <v>5</v>
      </c>
      <c r="D134" s="233">
        <f>+IF('F. Caja Libre Proyecto'!E16="","-",'F. Caja Libre Proyecto'!E16)</f>
        <v>-800</v>
      </c>
      <c r="E134" s="233">
        <f>+IF('F. Caja Libre Proyecto'!F16="","-",'F. Caja Libre Proyecto'!F16)</f>
        <v>0</v>
      </c>
      <c r="F134" s="233">
        <f>+IF('F. Caja Libre Proyecto'!G16="","-",'F. Caja Libre Proyecto'!G16)</f>
        <v>0</v>
      </c>
      <c r="G134" s="233">
        <f>+IF('F. Caja Libre Proyecto'!H16="","-",'F. Caja Libre Proyecto'!H16)</f>
        <v>0</v>
      </c>
      <c r="H134" s="233">
        <f>+IF('F. Caja Libre Proyecto'!I16="","-",'F. Caja Libre Proyecto'!I16)</f>
        <v>0</v>
      </c>
      <c r="I134" s="233">
        <f>+IF('F. Caja Libre Proyecto'!J16="","-",'F. Caja Libre Proyecto'!J16)</f>
        <v>0</v>
      </c>
      <c r="J134" s="233">
        <f>+IF('F. Caja Libre Proyecto'!K16="","-",'F. Caja Libre Proyecto'!K16)</f>
        <v>0</v>
      </c>
      <c r="K134" s="233">
        <f>+IF('F. Caja Libre Proyecto'!L16="","-",'F. Caja Libre Proyecto'!L16)</f>
        <v>0</v>
      </c>
      <c r="L134" s="233">
        <f>+IF('F. Caja Libre Proyecto'!M16="","-",'F. Caja Libre Proyecto'!M16)</f>
        <v>0</v>
      </c>
      <c r="M134" s="233">
        <f>+IF('F. Caja Libre Proyecto'!N16="","-",'F. Caja Libre Proyecto'!N16)</f>
        <v>0</v>
      </c>
      <c r="N134" s="233">
        <f>+IF('F. Caja Libre Proyecto'!O16="","-",'F. Caja Libre Proyecto'!O16)</f>
        <v>0</v>
      </c>
      <c r="O134" s="233">
        <f>+IF('F. Caja Libre Proyecto'!P16="","-",'F. Caja Libre Proyecto'!P16)</f>
        <v>0</v>
      </c>
      <c r="P134" s="233">
        <f>+IF('F. Caja Libre Proyecto'!Q16="","-",'F. Caja Libre Proyecto'!Q16)</f>
        <v>0</v>
      </c>
      <c r="Q134" s="233">
        <f>+IF('F. Caja Libre Proyecto'!R16="","-",'F. Caja Libre Proyecto'!R16)</f>
        <v>0</v>
      </c>
      <c r="R134" s="233">
        <f>+IF('F. Caja Libre Proyecto'!S16="","-",'F. Caja Libre Proyecto'!S16)</f>
        <v>0</v>
      </c>
      <c r="S134" s="233">
        <f>+IF('F. Caja Libre Proyecto'!T16="","-",'F. Caja Libre Proyecto'!T16)</f>
        <v>0</v>
      </c>
      <c r="T134" s="233">
        <f>+IF('F. Caja Libre Proyecto'!U16="","-",'F. Caja Libre Proyecto'!U16)</f>
        <v>0</v>
      </c>
      <c r="U134" s="233">
        <f>+IF('F. Caja Libre Proyecto'!V16="","-",'F. Caja Libre Proyecto'!V16)</f>
        <v>0</v>
      </c>
      <c r="V134" s="233">
        <f>+IF('F. Caja Libre Proyecto'!W16="","-",'F. Caja Libre Proyecto'!W16)</f>
        <v>0</v>
      </c>
      <c r="W134" s="233">
        <f>+IF('F. Caja Libre Proyecto'!X16="","-",'F. Caja Libre Proyecto'!X16)</f>
        <v>0</v>
      </c>
      <c r="X134" s="233">
        <f>+IF('F. Caja Libre Proyecto'!Y16="","-",'F. Caja Libre Proyecto'!Y16)</f>
        <v>0</v>
      </c>
      <c r="Y134" s="233">
        <f>+IF('F. Caja Libre Proyecto'!Z16="","-",'F. Caja Libre Proyecto'!Z16)</f>
        <v>0</v>
      </c>
      <c r="Z134" s="233">
        <f>+IF('F. Caja Libre Proyecto'!AA16="","-",'F. Caja Libre Proyecto'!AA16)</f>
        <v>0</v>
      </c>
      <c r="AA134" s="233">
        <f>+IF('F. Caja Libre Proyecto'!AB16="","-",'F. Caja Libre Proyecto'!AB16)</f>
        <v>0</v>
      </c>
      <c r="AB134" s="233">
        <f>+IF('F. Caja Libre Proyecto'!AC16="","-",'F. Caja Libre Proyecto'!AC16)</f>
        <v>0</v>
      </c>
      <c r="AC134" s="233">
        <f>+IF('F. Caja Libre Proyecto'!AD16="","-",'F. Caja Libre Proyecto'!AD16)</f>
        <v>0</v>
      </c>
      <c r="AD134" s="233">
        <f>+IF('F. Caja Libre Proyecto'!AE16="","-",'F. Caja Libre Proyecto'!AE16)</f>
        <v>0</v>
      </c>
      <c r="AE134" s="233">
        <f>+IF('F. Caja Libre Proyecto'!AF16="","-",'F. Caja Libre Proyecto'!AF16)</f>
        <v>0</v>
      </c>
      <c r="AF134" s="233">
        <f>+IF('F. Caja Libre Proyecto'!AG16="","-",'F. Caja Libre Proyecto'!AG16)</f>
        <v>0</v>
      </c>
      <c r="AG134" s="233">
        <f>+IF('F. Caja Libre Proyecto'!AH16="","-",'F. Caja Libre Proyecto'!AH16)</f>
        <v>0</v>
      </c>
      <c r="AH134" s="234">
        <f>+IF('F. Caja Libre Proyecto'!AI16="","-",'F. Caja Libre Proyecto'!AI16)</f>
        <v>0</v>
      </c>
    </row>
    <row r="135" spans="3:34" ht="15.75" thickBot="1">
      <c r="C135" s="89" t="s">
        <v>6</v>
      </c>
      <c r="D135" s="227">
        <f>+IF('F. Caja Libre Proyecto'!E17="","-",'F. Caja Libre Proyecto'!E17)</f>
        <v>-300</v>
      </c>
      <c r="E135" s="235">
        <f>+IF('F. Caja Libre Proyecto'!F17="","-",'F. Caja Libre Proyecto'!F17)</f>
        <v>0</v>
      </c>
      <c r="F135" s="233">
        <f>+IF('F. Caja Libre Proyecto'!G17="","-",'F. Caja Libre Proyecto'!G17)</f>
        <v>0</v>
      </c>
      <c r="G135" s="233">
        <f>+IF('F. Caja Libre Proyecto'!H17="","-",'F. Caja Libre Proyecto'!H17)</f>
        <v>0</v>
      </c>
      <c r="H135" s="233">
        <f>+IF('F. Caja Libre Proyecto'!I17="","-",'F. Caja Libre Proyecto'!I17)</f>
        <v>0</v>
      </c>
      <c r="I135" s="233">
        <f>+IF('F. Caja Libre Proyecto'!J17="","-",'F. Caja Libre Proyecto'!J17)</f>
        <v>0</v>
      </c>
      <c r="J135" s="233">
        <f>+IF('F. Caja Libre Proyecto'!K17="","-",'F. Caja Libre Proyecto'!K17)</f>
        <v>0</v>
      </c>
      <c r="K135" s="233">
        <f>+IF('F. Caja Libre Proyecto'!L17="","-",'F. Caja Libre Proyecto'!L17)</f>
        <v>0</v>
      </c>
      <c r="L135" s="233">
        <f>+IF('F. Caja Libre Proyecto'!M17="","-",'F. Caja Libre Proyecto'!M17)</f>
        <v>0</v>
      </c>
      <c r="M135" s="233">
        <f>+IF('F. Caja Libre Proyecto'!N17="","-",'F. Caja Libre Proyecto'!N17)</f>
        <v>0</v>
      </c>
      <c r="N135" s="233">
        <f>+IF('F. Caja Libre Proyecto'!O17="","-",'F. Caja Libre Proyecto'!O17)</f>
        <v>0</v>
      </c>
      <c r="O135" s="233">
        <f>+IF('F. Caja Libre Proyecto'!P17="","-",'F. Caja Libre Proyecto'!P17)</f>
        <v>0</v>
      </c>
      <c r="P135" s="233">
        <f>+IF('F. Caja Libre Proyecto'!Q17="","-",'F. Caja Libre Proyecto'!Q17)</f>
        <v>0</v>
      </c>
      <c r="Q135" s="233">
        <f>+IF('F. Caja Libre Proyecto'!R17="","-",'F. Caja Libre Proyecto'!R17)</f>
        <v>0</v>
      </c>
      <c r="R135" s="233">
        <f>+IF('F. Caja Libre Proyecto'!S17="","-",'F. Caja Libre Proyecto'!S17)</f>
        <v>0</v>
      </c>
      <c r="S135" s="233">
        <f>+IF('F. Caja Libre Proyecto'!T17="","-",'F. Caja Libre Proyecto'!T17)</f>
        <v>0</v>
      </c>
      <c r="T135" s="233">
        <f>+IF('F. Caja Libre Proyecto'!U17="","-",'F. Caja Libre Proyecto'!U17)</f>
        <v>0</v>
      </c>
      <c r="U135" s="233">
        <f>+IF('F. Caja Libre Proyecto'!V17="","-",'F. Caja Libre Proyecto'!V17)</f>
        <v>0</v>
      </c>
      <c r="V135" s="233">
        <f>+IF('F. Caja Libre Proyecto'!W17="","-",'F. Caja Libre Proyecto'!W17)</f>
        <v>0</v>
      </c>
      <c r="W135" s="233">
        <f>+IF('F. Caja Libre Proyecto'!X17="","-",'F. Caja Libre Proyecto'!X17)</f>
        <v>0</v>
      </c>
      <c r="X135" s="233">
        <f>+IF('F. Caja Libre Proyecto'!Y17="","-",'F. Caja Libre Proyecto'!Y17)</f>
        <v>0</v>
      </c>
      <c r="Y135" s="233">
        <f>+IF('F. Caja Libre Proyecto'!Z17="","-",'F. Caja Libre Proyecto'!Z17)</f>
        <v>0</v>
      </c>
      <c r="Z135" s="233">
        <f>+IF('F. Caja Libre Proyecto'!AA17="","-",'F. Caja Libre Proyecto'!AA17)</f>
        <v>0</v>
      </c>
      <c r="AA135" s="233">
        <f>+IF('F. Caja Libre Proyecto'!AB17="","-",'F. Caja Libre Proyecto'!AB17)</f>
        <v>0</v>
      </c>
      <c r="AB135" s="233">
        <f>+IF('F. Caja Libre Proyecto'!AC17="","-",'F. Caja Libre Proyecto'!AC17)</f>
        <v>0</v>
      </c>
      <c r="AC135" s="233">
        <f>+IF('F. Caja Libre Proyecto'!AD17="","-",'F. Caja Libre Proyecto'!AD17)</f>
        <v>0</v>
      </c>
      <c r="AD135" s="233">
        <f>+IF('F. Caja Libre Proyecto'!AE17="","-",'F. Caja Libre Proyecto'!AE17)</f>
        <v>0</v>
      </c>
      <c r="AE135" s="233">
        <f>+IF('F. Caja Libre Proyecto'!AF17="","-",'F. Caja Libre Proyecto'!AF17)</f>
        <v>0</v>
      </c>
      <c r="AF135" s="233">
        <f>+IF('F. Caja Libre Proyecto'!AG17="","-",'F. Caja Libre Proyecto'!AG17)</f>
        <v>0</v>
      </c>
      <c r="AG135" s="233">
        <f>+IF('F. Caja Libre Proyecto'!AH17="","-",'F. Caja Libre Proyecto'!AH17)</f>
        <v>0</v>
      </c>
      <c r="AH135" s="234">
        <f>+IF('F. Caja Libre Proyecto'!AI17="","-",'F. Caja Libre Proyecto'!AI17)</f>
        <v>0</v>
      </c>
    </row>
    <row r="136" spans="3:34" ht="15.75" thickBot="1">
      <c r="C136" s="5" t="s">
        <v>7</v>
      </c>
      <c r="D136" s="228">
        <f>+IF('F. Caja Libre Proyecto'!E18="","-",'F. Caja Libre Proyecto'!E18)</f>
        <v>-900</v>
      </c>
      <c r="E136" s="233">
        <f>+IF('F. Caja Libre Proyecto'!F18="","-",'F. Caja Libre Proyecto'!F18)</f>
        <v>0</v>
      </c>
      <c r="F136" s="233">
        <f>+IF('F. Caja Libre Proyecto'!G18="","-",'F. Caja Libre Proyecto'!G18)</f>
        <v>0</v>
      </c>
      <c r="G136" s="233">
        <f>+IF('F. Caja Libre Proyecto'!H18="","-",'F. Caja Libre Proyecto'!H18)</f>
        <v>0</v>
      </c>
      <c r="H136" s="233">
        <f>+IF('F. Caja Libre Proyecto'!I18="","-",'F. Caja Libre Proyecto'!I18)</f>
        <v>0</v>
      </c>
      <c r="I136" s="233">
        <f>+IF('F. Caja Libre Proyecto'!J18="","-",'F. Caja Libre Proyecto'!J18)</f>
        <v>0</v>
      </c>
      <c r="J136" s="233">
        <f>+IF('F. Caja Libre Proyecto'!K18="","-",'F. Caja Libre Proyecto'!K18)</f>
        <v>0</v>
      </c>
      <c r="K136" s="233">
        <f>+IF('F. Caja Libre Proyecto'!L18="","-",'F. Caja Libre Proyecto'!L18)</f>
        <v>0</v>
      </c>
      <c r="L136" s="233">
        <f>+IF('F. Caja Libre Proyecto'!M18="","-",'F. Caja Libre Proyecto'!M18)</f>
        <v>0</v>
      </c>
      <c r="M136" s="233">
        <f>+IF('F. Caja Libre Proyecto'!N18="","-",'F. Caja Libre Proyecto'!N18)</f>
        <v>0</v>
      </c>
      <c r="N136" s="233">
        <f>+IF('F. Caja Libre Proyecto'!O18="","-",'F. Caja Libre Proyecto'!O18)</f>
        <v>0</v>
      </c>
      <c r="O136" s="233">
        <f>+IF('F. Caja Libre Proyecto'!P18="","-",'F. Caja Libre Proyecto'!P18)</f>
        <v>0</v>
      </c>
      <c r="P136" s="233">
        <f>+IF('F. Caja Libre Proyecto'!Q18="","-",'F. Caja Libre Proyecto'!Q18)</f>
        <v>0</v>
      </c>
      <c r="Q136" s="233">
        <f>+IF('F. Caja Libre Proyecto'!R18="","-",'F. Caja Libre Proyecto'!R18)</f>
        <v>0</v>
      </c>
      <c r="R136" s="233">
        <f>+IF('F. Caja Libre Proyecto'!S18="","-",'F. Caja Libre Proyecto'!S18)</f>
        <v>0</v>
      </c>
      <c r="S136" s="233">
        <f>+IF('F. Caja Libre Proyecto'!T18="","-",'F. Caja Libre Proyecto'!T18)</f>
        <v>0</v>
      </c>
      <c r="T136" s="233">
        <f>+IF('F. Caja Libre Proyecto'!U18="","-",'F. Caja Libre Proyecto'!U18)</f>
        <v>0</v>
      </c>
      <c r="U136" s="233">
        <f>+IF('F. Caja Libre Proyecto'!V18="","-",'F. Caja Libre Proyecto'!V18)</f>
        <v>0</v>
      </c>
      <c r="V136" s="233">
        <f>+IF('F. Caja Libre Proyecto'!W18="","-",'F. Caja Libre Proyecto'!W18)</f>
        <v>0</v>
      </c>
      <c r="W136" s="233">
        <f>+IF('F. Caja Libre Proyecto'!X18="","-",'F. Caja Libre Proyecto'!X18)</f>
        <v>0</v>
      </c>
      <c r="X136" s="233">
        <f>+IF('F. Caja Libre Proyecto'!Y18="","-",'F. Caja Libre Proyecto'!Y18)</f>
        <v>0</v>
      </c>
      <c r="Y136" s="233">
        <f>+IF('F. Caja Libre Proyecto'!Z18="","-",'F. Caja Libre Proyecto'!Z18)</f>
        <v>0</v>
      </c>
      <c r="Z136" s="233">
        <f>+IF('F. Caja Libre Proyecto'!AA18="","-",'F. Caja Libre Proyecto'!AA18)</f>
        <v>0</v>
      </c>
      <c r="AA136" s="233">
        <f>+IF('F. Caja Libre Proyecto'!AB18="","-",'F. Caja Libre Proyecto'!AB18)</f>
        <v>0</v>
      </c>
      <c r="AB136" s="233">
        <f>+IF('F. Caja Libre Proyecto'!AC18="","-",'F. Caja Libre Proyecto'!AC18)</f>
        <v>0</v>
      </c>
      <c r="AC136" s="233">
        <f>+IF('F. Caja Libre Proyecto'!AD18="","-",'F. Caja Libre Proyecto'!AD18)</f>
        <v>0</v>
      </c>
      <c r="AD136" s="233">
        <f>+IF('F. Caja Libre Proyecto'!AE18="","-",'F. Caja Libre Proyecto'!AE18)</f>
        <v>0</v>
      </c>
      <c r="AE136" s="233">
        <f>+IF('F. Caja Libre Proyecto'!AF18="","-",'F. Caja Libre Proyecto'!AF18)</f>
        <v>0</v>
      </c>
      <c r="AF136" s="233">
        <f>+IF('F. Caja Libre Proyecto'!AG18="","-",'F. Caja Libre Proyecto'!AG18)</f>
        <v>0</v>
      </c>
      <c r="AG136" s="233">
        <f>+IF('F. Caja Libre Proyecto'!AH18="","-",'F. Caja Libre Proyecto'!AH18)</f>
        <v>0</v>
      </c>
      <c r="AH136" s="234">
        <f>+IF('F. Caja Libre Proyecto'!AI18="","-",'F. Caja Libre Proyecto'!AI18)</f>
        <v>0</v>
      </c>
    </row>
    <row r="137" spans="3:34" ht="15.75" thickBot="1">
      <c r="C137" s="4" t="s">
        <v>44</v>
      </c>
      <c r="D137" s="270">
        <f>+IF('F. Caja Libre Proyecto'!E19="","-",'F. Caja Libre Proyecto'!E19)</f>
        <v>0</v>
      </c>
      <c r="E137" s="271">
        <f>+IF('F. Caja Libre Proyecto'!F19="","-",'F. Caja Libre Proyecto'!F19)</f>
        <v>-17.342543171128458</v>
      </c>
      <c r="F137" s="271">
        <f>+IF('F. Caja Libre Proyecto'!G19="","-",'F. Caja Libre Proyecto'!G19)</f>
        <v>-35.9792562838592</v>
      </c>
      <c r="G137" s="271">
        <f>+IF('F. Caja Libre Proyecto'!H19="","-",'F. Caja Libre Proyecto'!H19)</f>
        <v>-55.927307303831824</v>
      </c>
      <c r="H137" s="271">
        <f>+IF('F. Caja Libre Proyecto'!I19="","-",'F. Caja Libre Proyecto'!I19)</f>
        <v>-77.12398048121328</v>
      </c>
      <c r="I137" s="271">
        <f>+IF('F. Caja Libre Proyecto'!J19="","-",'F. Caja Libre Proyecto'!J19)</f>
        <v>-99.511143915397483</v>
      </c>
      <c r="J137" s="271">
        <f>+IF('F. Caja Libre Proyecto'!K19="","-",'F. Caja Libre Proyecto'!K19)</f>
        <v>-102.71739297235156</v>
      </c>
      <c r="K137" s="271">
        <f>+IF('F. Caja Libre Proyecto'!L19="","-",'F. Caja Libre Proyecto'!L19)</f>
        <v>-105.92320280701864</v>
      </c>
      <c r="L137" s="271">
        <f>+IF('F. Caja Libre Proyecto'!M19="","-",'F. Caja Libre Proyecto'!M19)</f>
        <v>-109.22906596662568</v>
      </c>
      <c r="M137" s="271">
        <f>+IF('F. Caja Libre Proyecto'!N19="","-",'F. Caja Libre Proyecto'!N19)</f>
        <v>-112.52778375881779</v>
      </c>
      <c r="N137" s="271">
        <f>+IF('F. Caja Libre Proyecto'!O19="","-",'F. Caja Libre Proyecto'!O19)</f>
        <v>-115.81246976673769</v>
      </c>
      <c r="O137" s="271">
        <f>+IF('F. Caja Libre Proyecto'!P19="","-",'F. Caja Libre Proyecto'!P19)</f>
        <v>-119.07606516476436</v>
      </c>
      <c r="P137" s="271">
        <f>+IF('F. Caja Libre Proyecto'!Q19="","-",'F. Caja Libre Proyecto'!Q19)</f>
        <v>-122.311361855291</v>
      </c>
      <c r="Q137" s="271">
        <f>+IF('F. Caja Libre Proyecto'!R19="","-",'F. Caja Libre Proyecto'!R19)</f>
        <v>-125.51102708142538</v>
      </c>
      <c r="R137" s="271">
        <f>+IF('F. Caja Libre Proyecto'!S19="","-",'F. Caja Libre Proyecto'!S19)</f>
        <v>-128.79439554987547</v>
      </c>
      <c r="S137" s="271">
        <f>+IF('F. Caja Libre Proyecto'!T19="","-",'F. Caja Libre Proyecto'!T19)</f>
        <v>-132.03357459795481</v>
      </c>
      <c r="T137" s="271">
        <f>+IF('F. Caja Libre Proyecto'!U19="","-",'F. Caja Libre Proyecto'!U19)</f>
        <v>-135.35421899909338</v>
      </c>
      <c r="U137" s="271">
        <f>+IF('F. Caja Libre Proyecto'!V19="","-",'F. Caja Libre Proyecto'!V19)</f>
        <v>-138.75837760692059</v>
      </c>
      <c r="V137" s="271">
        <f>+IF('F. Caja Libre Proyecto'!W19="","-",'F. Caja Libre Proyecto'!W19)</f>
        <v>-142.2481508037346</v>
      </c>
      <c r="W137" s="271">
        <f>+IF('F. Caja Libre Proyecto'!X19="","-",'F. Caja Libre Proyecto'!X19)</f>
        <v>-145.82569179644852</v>
      </c>
      <c r="X137" s="271">
        <f>+IF('F. Caja Libre Proyecto'!Y19="","-",'F. Caja Libre Proyecto'!Y19)</f>
        <v>-149.4932079451292</v>
      </c>
      <c r="Y137" s="271">
        <f>+IF('F. Caja Libre Proyecto'!Z19="","-",'F. Caja Libre Proyecto'!Z19)</f>
        <v>-153.25296212494919</v>
      </c>
      <c r="Z137" s="271">
        <f>+IF('F. Caja Libre Proyecto'!AA19="","-",'F. Caja Libre Proyecto'!AA19)</f>
        <v>-157.10727412239169</v>
      </c>
      <c r="AA137" s="271">
        <f>+IF('F. Caja Libre Proyecto'!AB19="","-",'F. Caja Libre Proyecto'!AB19)</f>
        <v>-161.05852206656982</v>
      </c>
      <c r="AB137" s="271">
        <f>+IF('F. Caja Libre Proyecto'!AC19="","-",'F. Caja Libre Proyecto'!AC19)</f>
        <v>-165.10914389654405</v>
      </c>
      <c r="AC137" s="271">
        <f>+IF('F. Caja Libre Proyecto'!AD19="","-",'F. Caja Libre Proyecto'!AD19)</f>
        <v>-169.26163886554212</v>
      </c>
      <c r="AD137" s="271">
        <f>+IF('F. Caja Libre Proyecto'!AE19="","-",'F. Caja Libre Proyecto'!AE19)</f>
        <v>-173.5185690830105</v>
      </c>
      <c r="AE137" s="271">
        <f>+IF('F. Caja Libre Proyecto'!AF19="","-",'F. Caja Libre Proyecto'!AF19)</f>
        <v>-177.88256109544821</v>
      </c>
      <c r="AF137" s="271">
        <f>+IF('F. Caja Libre Proyecto'!AG19="","-",'F. Caja Libre Proyecto'!AG19)</f>
        <v>-182.35630750699869</v>
      </c>
      <c r="AG137" s="271">
        <f>+IF('F. Caja Libre Proyecto'!AH19="","-",'F. Caja Libre Proyecto'!AH19)</f>
        <v>-186.94256864079969</v>
      </c>
      <c r="AH137" s="272">
        <f>+IF('F. Caja Libre Proyecto'!AI19="","-",'F. Caja Libre Proyecto'!AI19)</f>
        <v>-191.64417424211581</v>
      </c>
    </row>
    <row r="138" spans="3:34" ht="15" customHeight="1" thickBot="1">
      <c r="C138" s="6" t="s">
        <v>164</v>
      </c>
      <c r="D138" s="229">
        <f>+IF('F. Caja Libre Proyecto'!E20="","-",'F. Caja Libre Proyecto'!E20)</f>
        <v>-2000</v>
      </c>
      <c r="E138" s="236">
        <f>+IF('F. Caja Libre Proyecto'!F20="","-",'F. Caja Libre Proyecto'!F20)</f>
        <v>98.274411303061271</v>
      </c>
      <c r="F138" s="236">
        <f>+IF('F. Caja Libre Proyecto'!G20="","-",'F. Caja Libre Proyecto'!G20)</f>
        <v>203.88245227520216</v>
      </c>
      <c r="G138" s="236">
        <f>+IF('F. Caja Libre Proyecto'!H20="","-",'F. Caja Libre Proyecto'!H20)</f>
        <v>316.92140805504704</v>
      </c>
      <c r="H138" s="236">
        <f>+IF('F. Caja Libre Proyecto'!I20="","-",'F. Caja Libre Proyecto'!I20)</f>
        <v>437.03588939354194</v>
      </c>
      <c r="I138" s="236">
        <f>+IF('F. Caja Libre Proyecto'!J20="","-",'F. Caja Libre Proyecto'!J20)</f>
        <v>563.89648218725233</v>
      </c>
      <c r="J138" s="236">
        <f>+IF('F. Caja Libre Proyecto'!K20="","-",'F. Caja Libre Proyecto'!K20)</f>
        <v>582.06522684332549</v>
      </c>
      <c r="K138" s="236">
        <f>+IF('F. Caja Libre Proyecto'!L20="","-",'F. Caja Libre Proyecto'!L20)</f>
        <v>600.23148257310561</v>
      </c>
      <c r="L138" s="236">
        <f>+IF('F. Caja Libre Proyecto'!M20="","-",'F. Caja Libre Proyecto'!M20)</f>
        <v>618.96470714421218</v>
      </c>
      <c r="M138" s="236">
        <f>+IF('F. Caja Libre Proyecto'!N20="","-",'F. Caja Libre Proyecto'!N20)</f>
        <v>637.65744129996745</v>
      </c>
      <c r="N138" s="236">
        <f>+IF('F. Caja Libre Proyecto'!O20="","-",'F. Caja Libre Proyecto'!O20)</f>
        <v>656.27066201151365</v>
      </c>
      <c r="O138" s="236">
        <f>+IF('F. Caja Libre Proyecto'!P20="","-",'F. Caja Libre Proyecto'!P20)</f>
        <v>674.76436926699807</v>
      </c>
      <c r="P138" s="236">
        <f>+IF('F. Caja Libre Proyecto'!Q20="","-",'F. Caja Libre Proyecto'!Q20)</f>
        <v>693.0977171799824</v>
      </c>
      <c r="Q138" s="236">
        <f>+IF('F. Caja Libre Proyecto'!R20="","-",'F. Caja Libre Proyecto'!R20)</f>
        <v>711.22915346141053</v>
      </c>
      <c r="R138" s="236">
        <f>+IF('F. Caja Libre Proyecto'!S20="","-",'F. Caja Libre Proyecto'!S20)</f>
        <v>729.83490811596107</v>
      </c>
      <c r="S138" s="236">
        <f>+IF('F. Caja Libre Proyecto'!T20="","-",'F. Caja Libre Proyecto'!T20)</f>
        <v>748.19025605507727</v>
      </c>
      <c r="T138" s="236">
        <f>+IF('F. Caja Libre Proyecto'!U20="","-",'F. Caja Libre Proyecto'!U20)</f>
        <v>767.00724099486251</v>
      </c>
      <c r="U138" s="236">
        <f>+IF('F. Caja Libre Proyecto'!V20="","-",'F. Caja Libre Proyecto'!V20)</f>
        <v>786.29747310588334</v>
      </c>
      <c r="V138" s="236">
        <f>+IF('F. Caja Libre Proyecto'!W20="","-",'F. Caja Libre Proyecto'!W20)</f>
        <v>806.07285455449619</v>
      </c>
      <c r="W138" s="236">
        <f>+IF('F. Caja Libre Proyecto'!X20="","-",'F. Caja Libre Proyecto'!X20)</f>
        <v>826.34558684654166</v>
      </c>
      <c r="X138" s="236">
        <f>+IF('F. Caja Libre Proyecto'!Y20="","-",'F. Caja Libre Proyecto'!Y20)</f>
        <v>847.12817835573219</v>
      </c>
      <c r="Y138" s="236">
        <f>+IF('F. Caja Libre Proyecto'!Z20="","-",'F. Caja Libre Proyecto'!Z20)</f>
        <v>868.43345204137893</v>
      </c>
      <c r="Z138" s="236">
        <f>+IF('F. Caja Libre Proyecto'!AA20="","-",'F. Caja Libre Proyecto'!AA20)</f>
        <v>890.27455336021956</v>
      </c>
      <c r="AA138" s="236">
        <f>+IF('F. Caja Libre Proyecto'!AB20="","-",'F. Caja Libre Proyecto'!AB20)</f>
        <v>912.66495837722903</v>
      </c>
      <c r="AB138" s="236">
        <f>+IF('F. Caja Libre Proyecto'!AC20="","-",'F. Caja Libre Proyecto'!AC20)</f>
        <v>935.61848208041624</v>
      </c>
      <c r="AC138" s="236">
        <f>+IF('F. Caja Libre Proyecto'!AD20="","-",'F. Caja Libre Proyecto'!AD20)</f>
        <v>959.1492869047388</v>
      </c>
      <c r="AD138" s="236">
        <f>+IF('F. Caja Libre Proyecto'!AE20="","-",'F. Caja Libre Proyecto'!AE20)</f>
        <v>983.27189147039292</v>
      </c>
      <c r="AE138" s="236">
        <f>+IF('F. Caja Libre Proyecto'!AF20="","-",'F. Caja Libre Proyecto'!AF20)</f>
        <v>1008.0011795408733</v>
      </c>
      <c r="AF138" s="236">
        <f>+IF('F. Caja Libre Proyecto'!AG20="","-",'F. Caja Libre Proyecto'!AG20)</f>
        <v>1033.352409206326</v>
      </c>
      <c r="AG138" s="236">
        <f>+IF('F. Caja Libre Proyecto'!AH20="","-",'F. Caja Libre Proyecto'!AH20)</f>
        <v>1059.341222297865</v>
      </c>
      <c r="AH138" s="237">
        <f>+IF('F. Caja Libre Proyecto'!AI20="","-",'F. Caja Libre Proyecto'!AI20)</f>
        <v>1085.9836540386564</v>
      </c>
    </row>
    <row r="141" spans="3:34" ht="15.75">
      <c r="C141" s="67" t="s">
        <v>153</v>
      </c>
    </row>
    <row r="142" spans="3:34" ht="15.75" thickBot="1"/>
    <row r="143" spans="3:34" ht="15.75" thickBot="1">
      <c r="C143" s="3"/>
      <c r="D143" s="82">
        <v>0</v>
      </c>
      <c r="E143" s="83">
        <v>1</v>
      </c>
      <c r="F143" s="83">
        <v>2</v>
      </c>
      <c r="G143" s="83">
        <v>3</v>
      </c>
      <c r="H143" s="83">
        <v>4</v>
      </c>
      <c r="I143" s="83">
        <v>5</v>
      </c>
      <c r="J143" s="83">
        <v>6</v>
      </c>
      <c r="K143" s="83">
        <v>7</v>
      </c>
      <c r="L143" s="83">
        <v>8</v>
      </c>
      <c r="M143" s="83">
        <v>9</v>
      </c>
      <c r="N143" s="83">
        <v>10</v>
      </c>
      <c r="O143" s="83">
        <v>11</v>
      </c>
      <c r="P143" s="83">
        <v>12</v>
      </c>
      <c r="Q143" s="83">
        <v>13</v>
      </c>
      <c r="R143" s="83">
        <v>14</v>
      </c>
      <c r="S143" s="84">
        <v>15</v>
      </c>
      <c r="T143" s="83">
        <v>16</v>
      </c>
      <c r="U143" s="85">
        <v>17</v>
      </c>
      <c r="V143" s="86">
        <v>18</v>
      </c>
      <c r="W143" s="86">
        <v>19</v>
      </c>
      <c r="X143" s="87">
        <v>20</v>
      </c>
      <c r="Y143" s="83">
        <v>21</v>
      </c>
      <c r="Z143" s="85">
        <v>22</v>
      </c>
      <c r="AA143" s="86">
        <v>23</v>
      </c>
      <c r="AB143" s="86">
        <v>24</v>
      </c>
      <c r="AC143" s="87">
        <v>25</v>
      </c>
      <c r="AD143" s="83">
        <v>26</v>
      </c>
      <c r="AE143" s="85">
        <v>27</v>
      </c>
      <c r="AF143" s="86">
        <v>28</v>
      </c>
      <c r="AG143" s="86">
        <v>29</v>
      </c>
      <c r="AH143" s="88">
        <v>30</v>
      </c>
    </row>
    <row r="144" spans="3:34" ht="15.75" thickBot="1">
      <c r="C144" s="4" t="s">
        <v>8</v>
      </c>
      <c r="D144" s="225">
        <f>+IF('F. Caja Libre Proyecto'!E26="","-",'F. Caja Libre Proyecto'!E26)</f>
        <v>0</v>
      </c>
      <c r="E144" s="231">
        <f>+IF('F. Caja Libre Proyecto'!F26="","-",'F. Caja Libre Proyecto'!F26)</f>
        <v>462.4678178967589</v>
      </c>
      <c r="F144" s="231">
        <f>+IF('F. Caja Libre Proyecto'!G26="","-",'F. Caja Libre Proyecto'!G26)</f>
        <v>959.44683423624554</v>
      </c>
      <c r="G144" s="231">
        <f>+IF('F. Caja Libre Proyecto'!H26="","-",'F. Caja Libre Proyecto'!H26)</f>
        <v>1491.3948614355156</v>
      </c>
      <c r="H144" s="231">
        <f>+IF('F. Caja Libre Proyecto'!I26="","-",'F. Caja Libre Proyecto'!I26)</f>
        <v>2056.6394794990215</v>
      </c>
      <c r="I144" s="231">
        <f>+IF('F. Caja Libre Proyecto'!J26="","-",'F. Caja Libre Proyecto'!J26)</f>
        <v>2653.6305044105998</v>
      </c>
      <c r="J144" s="231">
        <f>+IF('F. Caja Libre Proyecto'!K26="","-",'F. Caja Libre Proyecto'!K26)</f>
        <v>2739.1304792627093</v>
      </c>
      <c r="K144" s="231">
        <f>+IF('F. Caja Libre Proyecto'!L26="","-",'F. Caja Libre Proyecto'!L26)</f>
        <v>2824.6187415204981</v>
      </c>
      <c r="L144" s="231">
        <f>+IF('F. Caja Libre Proyecto'!M26="","-",'F. Caja Libre Proyecto'!M26)</f>
        <v>2912.7750924433531</v>
      </c>
      <c r="M144" s="231">
        <f>+IF('F. Caja Libre Proyecto'!N26="","-",'F. Caja Libre Proyecto'!N26)</f>
        <v>3000.7409002351419</v>
      </c>
      <c r="N144" s="231">
        <f>+IF('F. Caja Libre Proyecto'!O26="","-",'F. Caja Libre Proyecto'!O26)</f>
        <v>3088.3325271130061</v>
      </c>
      <c r="O144" s="231">
        <f>+IF('F. Caja Libre Proyecto'!P26="","-",'F. Caja Libre Proyecto'!P26)</f>
        <v>3175.3617377270507</v>
      </c>
      <c r="P144" s="231">
        <f>+IF('F. Caja Libre Proyecto'!Q26="","-",'F. Caja Libre Proyecto'!Q26)</f>
        <v>3261.6363161410941</v>
      </c>
      <c r="Q144" s="231">
        <f>+IF('F. Caja Libre Proyecto'!R26="","-",'F. Caja Libre Proyecto'!R26)</f>
        <v>3346.960722171345</v>
      </c>
      <c r="R144" s="231">
        <f>+IF('F. Caja Libre Proyecto'!S26="","-",'F. Caja Libre Proyecto'!S26)</f>
        <v>3434.5172146633472</v>
      </c>
      <c r="S144" s="231">
        <f>+IF('F. Caja Libre Proyecto'!T26="","-",'F. Caja Libre Proyecto'!T26)</f>
        <v>3520.8953226121298</v>
      </c>
      <c r="T144" s="231">
        <f>+IF('F. Caja Libre Proyecto'!U26="","-",'F. Caja Libre Proyecto'!U26)</f>
        <v>3609.4458399758246</v>
      </c>
      <c r="U144" s="231">
        <f>+IF('F. Caja Libre Proyecto'!V26="","-",'F. Caja Libre Proyecto'!V26)</f>
        <v>3700.2234028512162</v>
      </c>
      <c r="V144" s="231">
        <f>+IF('F. Caja Libre Proyecto'!W26="","-",'F. Caja Libre Proyecto'!W26)</f>
        <v>3793.2840214329235</v>
      </c>
      <c r="W144" s="231">
        <f>+IF('F. Caja Libre Proyecto'!X26="","-",'F. Caja Libre Proyecto'!X26)</f>
        <v>3888.6851145719615</v>
      </c>
      <c r="X144" s="231">
        <f>+IF('F. Caja Libre Proyecto'!Y26="","-",'F. Caja Libre Proyecto'!Y26)</f>
        <v>3986.4855452034458</v>
      </c>
      <c r="Y144" s="231">
        <f>+IF('F. Caja Libre Proyecto'!Z26="","-",'F. Caja Libre Proyecto'!Z26)</f>
        <v>4086.7456566653127</v>
      </c>
      <c r="Z144" s="231">
        <f>+IF('F. Caja Libre Proyecto'!AA26="","-",'F. Caja Libre Proyecto'!AA26)</f>
        <v>4189.527309930445</v>
      </c>
      <c r="AA144" s="231">
        <f>+IF('F. Caja Libre Proyecto'!AB26="","-",'F. Caja Libre Proyecto'!AB26)</f>
        <v>4294.8939217751949</v>
      </c>
      <c r="AB144" s="231">
        <f>+IF('F. Caja Libre Proyecto'!AC26="","-",'F. Caja Libre Proyecto'!AC26)</f>
        <v>4402.9105039078413</v>
      </c>
      <c r="AC144" s="231">
        <f>+IF('F. Caja Libre Proyecto'!AD26="","-",'F. Caja Libre Proyecto'!AD26)</f>
        <v>4513.6437030811239</v>
      </c>
      <c r="AD144" s="231">
        <f>+IF('F. Caja Libre Proyecto'!AE26="","-",'F. Caja Libre Proyecto'!AE26)</f>
        <v>4627.1618422136144</v>
      </c>
      <c r="AE144" s="231">
        <f>+IF('F. Caja Libre Proyecto'!AF26="","-",'F. Caja Libre Proyecto'!AF26)</f>
        <v>4743.5349625452864</v>
      </c>
      <c r="AF144" s="231">
        <f>+IF('F. Caja Libre Proyecto'!AG26="","-",'F. Caja Libre Proyecto'!AG26)</f>
        <v>4862.8348668532999</v>
      </c>
      <c r="AG144" s="231">
        <f>+IF('F. Caja Libre Proyecto'!AH26="","-",'F. Caja Libre Proyecto'!AH26)</f>
        <v>4985.1351637546604</v>
      </c>
      <c r="AH144" s="232">
        <f>+IF('F. Caja Libre Proyecto'!AI26="","-",'F. Caja Libre Proyecto'!AI26)</f>
        <v>5110.5113131230892</v>
      </c>
    </row>
    <row r="145" spans="3:34" ht="15.75" thickBot="1">
      <c r="C145" s="5" t="s">
        <v>227</v>
      </c>
      <c r="D145" s="233">
        <f>+IF('F. Caja Libre Proyecto'!E27="","-",'F. Caja Libre Proyecto'!E27)</f>
        <v>0</v>
      </c>
      <c r="E145" s="233">
        <f>+IF('F. Caja Libre Proyecto'!F27="","-",'F. Caja Libre Proyecto'!F27)</f>
        <v>462.4678178967589</v>
      </c>
      <c r="F145" s="233">
        <f>+IF('F. Caja Libre Proyecto'!G27="","-",'F. Caja Libre Proyecto'!G27)</f>
        <v>959.44683423624554</v>
      </c>
      <c r="G145" s="233">
        <f>+IF('F. Caja Libre Proyecto'!H27="","-",'F. Caja Libre Proyecto'!H27)</f>
        <v>1491.3948614355156</v>
      </c>
      <c r="H145" s="233">
        <f>+IF('F. Caja Libre Proyecto'!I27="","-",'F. Caja Libre Proyecto'!I27)</f>
        <v>2056.6394794990215</v>
      </c>
      <c r="I145" s="233">
        <f>+IF('F. Caja Libre Proyecto'!J27="","-",'F. Caja Libre Proyecto'!J27)</f>
        <v>2653.6305044105998</v>
      </c>
      <c r="J145" s="233">
        <f>+IF('F. Caja Libre Proyecto'!K27="","-",'F. Caja Libre Proyecto'!K27)</f>
        <v>2739.1304792627093</v>
      </c>
      <c r="K145" s="233">
        <f>+IF('F. Caja Libre Proyecto'!L27="","-",'F. Caja Libre Proyecto'!L27)</f>
        <v>2824.6187415204981</v>
      </c>
      <c r="L145" s="233">
        <f>+IF('F. Caja Libre Proyecto'!M27="","-",'F. Caja Libre Proyecto'!M27)</f>
        <v>2912.7750924433531</v>
      </c>
      <c r="M145" s="233">
        <f>+IF('F. Caja Libre Proyecto'!N27="","-",'F. Caja Libre Proyecto'!N27)</f>
        <v>3000.7409002351419</v>
      </c>
      <c r="N145" s="233">
        <f>+IF('F. Caja Libre Proyecto'!O27="","-",'F. Caja Libre Proyecto'!O27)</f>
        <v>3088.3325271130061</v>
      </c>
      <c r="O145" s="233">
        <f>+IF('F. Caja Libre Proyecto'!P27="","-",'F. Caja Libre Proyecto'!P27)</f>
        <v>3175.3617377270507</v>
      </c>
      <c r="P145" s="233">
        <f>+IF('F. Caja Libre Proyecto'!Q27="","-",'F. Caja Libre Proyecto'!Q27)</f>
        <v>3261.6363161410941</v>
      </c>
      <c r="Q145" s="233">
        <f>+IF('F. Caja Libre Proyecto'!R27="","-",'F. Caja Libre Proyecto'!R27)</f>
        <v>3346.960722171345</v>
      </c>
      <c r="R145" s="233">
        <f>+IF('F. Caja Libre Proyecto'!S27="","-",'F. Caja Libre Proyecto'!S27)</f>
        <v>3434.5172146633472</v>
      </c>
      <c r="S145" s="233">
        <f>+IF('F. Caja Libre Proyecto'!T27="","-",'F. Caja Libre Proyecto'!T27)</f>
        <v>3520.8953226121298</v>
      </c>
      <c r="T145" s="233">
        <f>+IF('F. Caja Libre Proyecto'!U27="","-",'F. Caja Libre Proyecto'!U27)</f>
        <v>3609.4458399758246</v>
      </c>
      <c r="U145" s="233">
        <f>+IF('F. Caja Libre Proyecto'!V27="","-",'F. Caja Libre Proyecto'!V27)</f>
        <v>3700.2234028512162</v>
      </c>
      <c r="V145" s="233">
        <f>+IF('F. Caja Libre Proyecto'!W27="","-",'F. Caja Libre Proyecto'!W27)</f>
        <v>3793.2840214329235</v>
      </c>
      <c r="W145" s="233">
        <f>+IF('F. Caja Libre Proyecto'!X27="","-",'F. Caja Libre Proyecto'!X27)</f>
        <v>3888.6851145719615</v>
      </c>
      <c r="X145" s="233">
        <f>+IF('F. Caja Libre Proyecto'!Y27="","-",'F. Caja Libre Proyecto'!Y27)</f>
        <v>3986.4855452034458</v>
      </c>
      <c r="Y145" s="233">
        <f>+IF('F. Caja Libre Proyecto'!Z27="","-",'F. Caja Libre Proyecto'!Z27)</f>
        <v>4086.7456566653127</v>
      </c>
      <c r="Z145" s="233">
        <f>+IF('F. Caja Libre Proyecto'!AA27="","-",'F. Caja Libre Proyecto'!AA27)</f>
        <v>4189.527309930445</v>
      </c>
      <c r="AA145" s="233">
        <f>+IF('F. Caja Libre Proyecto'!AB27="","-",'F. Caja Libre Proyecto'!AB27)</f>
        <v>4294.8939217751949</v>
      </c>
      <c r="AB145" s="233">
        <f>+IF('F. Caja Libre Proyecto'!AC27="","-",'F. Caja Libre Proyecto'!AC27)</f>
        <v>4402.9105039078413</v>
      </c>
      <c r="AC145" s="233">
        <f>+IF('F. Caja Libre Proyecto'!AD27="","-",'F. Caja Libre Proyecto'!AD27)</f>
        <v>4513.6437030811239</v>
      </c>
      <c r="AD145" s="233">
        <f>+IF('F. Caja Libre Proyecto'!AE27="","-",'F. Caja Libre Proyecto'!AE27)</f>
        <v>4627.1618422136144</v>
      </c>
      <c r="AE145" s="233">
        <f>+IF('F. Caja Libre Proyecto'!AF27="","-",'F. Caja Libre Proyecto'!AF27)</f>
        <v>4743.5349625452864</v>
      </c>
      <c r="AF145" s="233">
        <f>+IF('F. Caja Libre Proyecto'!AG27="","-",'F. Caja Libre Proyecto'!AG27)</f>
        <v>4862.8348668532999</v>
      </c>
      <c r="AG145" s="233">
        <f>+IF('F. Caja Libre Proyecto'!AH27="","-",'F. Caja Libre Proyecto'!AH27)</f>
        <v>4985.1351637546604</v>
      </c>
      <c r="AH145" s="234">
        <f>+IF('F. Caja Libre Proyecto'!AI27="","-",'F. Caja Libre Proyecto'!AI27)</f>
        <v>5110.5113131230892</v>
      </c>
    </row>
    <row r="146" spans="3:34" ht="15.75" thickBot="1">
      <c r="C146" s="4" t="s">
        <v>9</v>
      </c>
      <c r="D146" s="225">
        <f>+IF('F. Caja Libre Proyecto'!E28="","-",'F. Caja Libre Proyecto'!E28)</f>
        <v>0</v>
      </c>
      <c r="E146" s="231">
        <f>+IF('F. Caja Libre Proyecto'!F28="","-",'F. Caja Libre Proyecto'!F28)</f>
        <v>-184.98712715870357</v>
      </c>
      <c r="F146" s="231">
        <f>+IF('F. Caja Libre Proyecto'!G28="","-",'F. Caja Libre Proyecto'!G28)</f>
        <v>-383.77873369449816</v>
      </c>
      <c r="G146" s="231">
        <f>+IF('F. Caja Libre Proyecto'!H28="","-",'F. Caja Libre Proyecto'!H28)</f>
        <v>-596.55794457420609</v>
      </c>
      <c r="H146" s="231">
        <f>+IF('F. Caja Libre Proyecto'!I28="","-",'F. Caja Libre Proyecto'!I28)</f>
        <v>-822.65579179960844</v>
      </c>
      <c r="I146" s="231">
        <f>+IF('F. Caja Libre Proyecto'!J28="","-",'F. Caja Libre Proyecto'!J28)</f>
        <v>-1061.4522017642396</v>
      </c>
      <c r="J146" s="231">
        <f>+IF('F. Caja Libre Proyecto'!K28="","-",'F. Caja Libre Proyecto'!K28)</f>
        <v>-1095.6521917050832</v>
      </c>
      <c r="K146" s="231">
        <f>+IF('F. Caja Libre Proyecto'!L28="","-",'F. Caja Libre Proyecto'!L28)</f>
        <v>-1129.8474966081988</v>
      </c>
      <c r="L146" s="231">
        <f>+IF('F. Caja Libre Proyecto'!M28="","-",'F. Caja Libre Proyecto'!M28)</f>
        <v>-1165.1100369773408</v>
      </c>
      <c r="M146" s="231">
        <f>+IF('F. Caja Libre Proyecto'!N28="","-",'F. Caja Libre Proyecto'!N28)</f>
        <v>-1200.2963600940564</v>
      </c>
      <c r="N146" s="231">
        <f>+IF('F. Caja Libre Proyecto'!O28="","-",'F. Caja Libre Proyecto'!O28)</f>
        <v>-1235.3330108452021</v>
      </c>
      <c r="O146" s="231">
        <f>+IF('F. Caja Libre Proyecto'!P28="","-",'F. Caja Libre Proyecto'!P28)</f>
        <v>-1270.1446950908198</v>
      </c>
      <c r="P146" s="231">
        <f>+IF('F. Caja Libre Proyecto'!Q28="","-",'F. Caja Libre Proyecto'!Q28)</f>
        <v>-1304.654526456437</v>
      </c>
      <c r="Q146" s="231">
        <f>+IF('F. Caja Libre Proyecto'!R28="","-",'F. Caja Libre Proyecto'!R28)</f>
        <v>-1338.7842888685375</v>
      </c>
      <c r="R146" s="231">
        <f>+IF('F. Caja Libre Proyecto'!S28="","-",'F. Caja Libre Proyecto'!S28)</f>
        <v>-1373.8068858653382</v>
      </c>
      <c r="S146" s="231">
        <f>+IF('F. Caja Libre Proyecto'!T28="","-",'F. Caja Libre Proyecto'!T28)</f>
        <v>-1408.3581290448512</v>
      </c>
      <c r="T146" s="231">
        <f>+IF('F. Caja Libre Proyecto'!U28="","-",'F. Caja Libre Proyecto'!U28)</f>
        <v>-1443.778335990329</v>
      </c>
      <c r="U146" s="231">
        <f>+IF('F. Caja Libre Proyecto'!V28="","-",'F. Caja Libre Proyecto'!V28)</f>
        <v>-1480.0893611404858</v>
      </c>
      <c r="V146" s="231">
        <f>+IF('F. Caja Libre Proyecto'!W28="","-",'F. Caja Libre Proyecto'!W28)</f>
        <v>-1517.3136085731689</v>
      </c>
      <c r="W146" s="231">
        <f>+IF('F. Caja Libre Proyecto'!X28="","-",'F. Caja Libre Proyecto'!X28)</f>
        <v>-1555.474045828784</v>
      </c>
      <c r="X146" s="231">
        <f>+IF('F. Caja Libre Proyecto'!Y28="","-",'F. Caja Libre Proyecto'!Y28)</f>
        <v>-1594.5942180813781</v>
      </c>
      <c r="Y146" s="231">
        <f>+IF('F. Caja Libre Proyecto'!Z28="","-",'F. Caja Libre Proyecto'!Z28)</f>
        <v>-1634.6982626661249</v>
      </c>
      <c r="Z146" s="231">
        <f>+IF('F. Caja Libre Proyecto'!AA28="","-",'F. Caja Libre Proyecto'!AA28)</f>
        <v>-1675.8109239721778</v>
      </c>
      <c r="AA146" s="231">
        <f>+IF('F. Caja Libre Proyecto'!AB28="","-",'F. Caja Libre Proyecto'!AB28)</f>
        <v>-1717.957568710078</v>
      </c>
      <c r="AB146" s="231">
        <f>+IF('F. Caja Libre Proyecto'!AC28="","-",'F. Caja Libre Proyecto'!AC28)</f>
        <v>-1761.1642015631364</v>
      </c>
      <c r="AC146" s="231">
        <f>+IF('F. Caja Libre Proyecto'!AD28="","-",'F. Caja Libre Proyecto'!AD28)</f>
        <v>-1805.4574812324495</v>
      </c>
      <c r="AD146" s="231">
        <f>+IF('F. Caja Libre Proyecto'!AE28="","-",'F. Caja Libre Proyecto'!AE28)</f>
        <v>-1850.8647368854452</v>
      </c>
      <c r="AE146" s="231">
        <f>+IF('F. Caja Libre Proyecto'!AF28="","-",'F. Caja Libre Proyecto'!AF28)</f>
        <v>-1897.4139850181141</v>
      </c>
      <c r="AF146" s="231">
        <f>+IF('F. Caja Libre Proyecto'!AG28="","-",'F. Caja Libre Proyecto'!AG28)</f>
        <v>-1945.1339467413197</v>
      </c>
      <c r="AG146" s="231">
        <f>+IF('F. Caja Libre Proyecto'!AH28="","-",'F. Caja Libre Proyecto'!AH28)</f>
        <v>-1994.0540655018635</v>
      </c>
      <c r="AH146" s="232">
        <f>+IF('F. Caja Libre Proyecto'!AI28="","-",'F. Caja Libre Proyecto'!AI28)</f>
        <v>-2044.2045252492353</v>
      </c>
    </row>
    <row r="147" spans="3:34" ht="15.75" thickBot="1">
      <c r="C147" s="89" t="s">
        <v>5</v>
      </c>
      <c r="D147" s="233">
        <f>+IF('F. Caja Libre Proyecto'!E29="","-",'F. Caja Libre Proyecto'!E29)</f>
        <v>0</v>
      </c>
      <c r="E147" s="233">
        <f>+IF('F. Caja Libre Proyecto'!F29="","-",'F. Caja Libre Proyecto'!F29)</f>
        <v>-110.99227629522214</v>
      </c>
      <c r="F147" s="233">
        <f>+IF('F. Caja Libre Proyecto'!G29="","-",'F. Caja Libre Proyecto'!G29)</f>
        <v>-230.26724021669887</v>
      </c>
      <c r="G147" s="233">
        <f>+IF('F. Caja Libre Proyecto'!H29="","-",'F. Caja Libre Proyecto'!H29)</f>
        <v>-357.93476674452364</v>
      </c>
      <c r="H147" s="233">
        <f>+IF('F. Caja Libre Proyecto'!I29="","-",'F. Caja Libre Proyecto'!I29)</f>
        <v>-493.59347507976503</v>
      </c>
      <c r="I147" s="233">
        <f>+IF('F. Caja Libre Proyecto'!J29="","-",'F. Caja Libre Proyecto'!J29)</f>
        <v>-636.8713210585438</v>
      </c>
      <c r="J147" s="233">
        <f>+IF('F. Caja Libre Proyecto'!K29="","-",'F. Caja Libre Proyecto'!K29)</f>
        <v>-657.39131502304997</v>
      </c>
      <c r="K147" s="233">
        <f>+IF('F. Caja Libre Proyecto'!L29="","-",'F. Caja Libre Proyecto'!L29)</f>
        <v>-677.90849796491932</v>
      </c>
      <c r="L147" s="233">
        <f>+IF('F. Caja Libre Proyecto'!M29="","-",'F. Caja Libre Proyecto'!M29)</f>
        <v>-699.06602218640444</v>
      </c>
      <c r="M147" s="233">
        <f>+IF('F. Caja Libre Proyecto'!N29="","-",'F. Caja Libre Proyecto'!N29)</f>
        <v>-720.17781605643381</v>
      </c>
      <c r="N147" s="233">
        <f>+IF('F. Caja Libre Proyecto'!O29="","-",'F. Caja Libre Proyecto'!O29)</f>
        <v>-741.19980650712114</v>
      </c>
      <c r="O147" s="233">
        <f>+IF('F. Caja Libre Proyecto'!P29="","-",'F. Caja Libre Proyecto'!P29)</f>
        <v>-762.0868170544918</v>
      </c>
      <c r="P147" s="233">
        <f>+IF('F. Caja Libre Proyecto'!Q29="","-",'F. Caja Libre Proyecto'!Q29)</f>
        <v>-782.79271587386222</v>
      </c>
      <c r="Q147" s="233">
        <f>+IF('F. Caja Libre Proyecto'!R29="","-",'F. Caja Libre Proyecto'!R29)</f>
        <v>-803.27057332112247</v>
      </c>
      <c r="R147" s="233">
        <f>+IF('F. Caja Libre Proyecto'!S29="","-",'F. Caja Libre Proyecto'!S29)</f>
        <v>-824.28413151920279</v>
      </c>
      <c r="S147" s="233">
        <f>+IF('F. Caja Libre Proyecto'!T29="","-",'F. Caja Libre Proyecto'!T29)</f>
        <v>-845.01487742691074</v>
      </c>
      <c r="T147" s="233">
        <f>+IF('F. Caja Libre Proyecto'!U29="","-",'F. Caja Libre Proyecto'!U29)</f>
        <v>-866.26700159419738</v>
      </c>
      <c r="U147" s="233">
        <f>+IF('F. Caja Libre Proyecto'!V29="","-",'F. Caja Libre Proyecto'!V29)</f>
        <v>-888.05361668429146</v>
      </c>
      <c r="V147" s="233">
        <f>+IF('F. Caja Libre Proyecto'!W29="","-",'F. Caja Libre Proyecto'!W29)</f>
        <v>-910.38816514390135</v>
      </c>
      <c r="W147" s="233">
        <f>+IF('F. Caja Libre Proyecto'!X29="","-",'F. Caja Libre Proyecto'!X29)</f>
        <v>-933.28442749727037</v>
      </c>
      <c r="X147" s="233">
        <f>+IF('F. Caja Libre Proyecto'!Y29="","-",'F. Caja Libre Proyecto'!Y29)</f>
        <v>-956.75653084882686</v>
      </c>
      <c r="Y147" s="233">
        <f>+IF('F. Caja Libre Proyecto'!Z29="","-",'F. Caja Libre Proyecto'!Z29)</f>
        <v>-980.81895759967483</v>
      </c>
      <c r="Z147" s="233">
        <f>+IF('F. Caja Libre Proyecto'!AA29="","-",'F. Caja Libre Proyecto'!AA29)</f>
        <v>-1005.4865543833066</v>
      </c>
      <c r="AA147" s="233">
        <f>+IF('F. Caja Libre Proyecto'!AB29="","-",'F. Caja Libre Proyecto'!AB29)</f>
        <v>-1030.7745412260467</v>
      </c>
      <c r="AB147" s="233">
        <f>+IF('F. Caja Libre Proyecto'!AC29="","-",'F. Caja Libre Proyecto'!AC29)</f>
        <v>-1056.698520937882</v>
      </c>
      <c r="AC147" s="233">
        <f>+IF('F. Caja Libre Proyecto'!AD29="","-",'F. Caja Libre Proyecto'!AD29)</f>
        <v>-1083.2744887394695</v>
      </c>
      <c r="AD147" s="233">
        <f>+IF('F. Caja Libre Proyecto'!AE29="","-",'F. Caja Libre Proyecto'!AE29)</f>
        <v>-1110.5188421312671</v>
      </c>
      <c r="AE147" s="233">
        <f>+IF('F. Caja Libre Proyecto'!AF29="","-",'F. Caja Libre Proyecto'!AF29)</f>
        <v>-1138.4483910108684</v>
      </c>
      <c r="AF147" s="233">
        <f>+IF('F. Caja Libre Proyecto'!AG29="","-",'F. Caja Libre Proyecto'!AG29)</f>
        <v>-1167.0803680447918</v>
      </c>
      <c r="AG147" s="233">
        <f>+IF('F. Caja Libre Proyecto'!AH29="","-",'F. Caja Libre Proyecto'!AH29)</f>
        <v>-1196.4324393011179</v>
      </c>
      <c r="AH147" s="234">
        <f>+IF('F. Caja Libre Proyecto'!AI29="","-",'F. Caja Libre Proyecto'!AI29)</f>
        <v>-1226.5227151495412</v>
      </c>
    </row>
    <row r="148" spans="3:34" ht="15.75" thickBot="1">
      <c r="C148" s="89" t="s">
        <v>6</v>
      </c>
      <c r="D148" s="227">
        <f>+IF('F. Caja Libre Proyecto'!E30="","-",'F. Caja Libre Proyecto'!E30)</f>
        <v>0</v>
      </c>
      <c r="E148" s="235">
        <f>+IF('F. Caja Libre Proyecto'!F30="","-",'F. Caja Libre Proyecto'!F30)</f>
        <v>-27.748069073805535</v>
      </c>
      <c r="F148" s="233">
        <f>+IF('F. Caja Libre Proyecto'!G30="","-",'F. Caja Libre Proyecto'!G30)</f>
        <v>-57.566810054174717</v>
      </c>
      <c r="G148" s="233">
        <f>+IF('F. Caja Libre Proyecto'!H30="","-",'F. Caja Libre Proyecto'!H30)</f>
        <v>-89.483691686130911</v>
      </c>
      <c r="H148" s="233">
        <f>+IF('F. Caja Libre Proyecto'!I30="","-",'F. Caja Libre Proyecto'!I30)</f>
        <v>-123.39836876994126</v>
      </c>
      <c r="I148" s="233">
        <f>+IF('F. Caja Libre Proyecto'!J30="","-",'F. Caja Libre Proyecto'!J30)</f>
        <v>-159.21783026463595</v>
      </c>
      <c r="J148" s="233">
        <f>+IF('F. Caja Libre Proyecto'!K30="","-",'F. Caja Libre Proyecto'!K30)</f>
        <v>-164.34782875576249</v>
      </c>
      <c r="K148" s="233">
        <f>+IF('F. Caja Libre Proyecto'!L30="","-",'F. Caja Libre Proyecto'!L30)</f>
        <v>-169.47712449122983</v>
      </c>
      <c r="L148" s="233">
        <f>+IF('F. Caja Libre Proyecto'!M30="","-",'F. Caja Libre Proyecto'!M30)</f>
        <v>-174.76650554660111</v>
      </c>
      <c r="M148" s="233">
        <f>+IF('F. Caja Libre Proyecto'!N30="","-",'F. Caja Libre Proyecto'!N30)</f>
        <v>-180.04445401410845</v>
      </c>
      <c r="N148" s="233">
        <f>+IF('F. Caja Libre Proyecto'!O30="","-",'F. Caja Libre Proyecto'!O30)</f>
        <v>-185.29995162678028</v>
      </c>
      <c r="O148" s="233">
        <f>+IF('F. Caja Libre Proyecto'!P30="","-",'F. Caja Libre Proyecto'!P30)</f>
        <v>-190.52170426362295</v>
      </c>
      <c r="P148" s="233">
        <f>+IF('F. Caja Libre Proyecto'!Q30="","-",'F. Caja Libre Proyecto'!Q30)</f>
        <v>-195.69817896846556</v>
      </c>
      <c r="Q148" s="233">
        <f>+IF('F. Caja Libre Proyecto'!R30="","-",'F. Caja Libre Proyecto'!R30)</f>
        <v>-200.81764333028062</v>
      </c>
      <c r="R148" s="233">
        <f>+IF('F. Caja Libre Proyecto'!S30="","-",'F. Caja Libre Proyecto'!S30)</f>
        <v>-206.0710328798007</v>
      </c>
      <c r="S148" s="233">
        <f>+IF('F. Caja Libre Proyecto'!T30="","-",'F. Caja Libre Proyecto'!T30)</f>
        <v>-211.25371935672769</v>
      </c>
      <c r="T148" s="233">
        <f>+IF('F. Caja Libre Proyecto'!U30="","-",'F. Caja Libre Proyecto'!U30)</f>
        <v>-216.56675039854935</v>
      </c>
      <c r="U148" s="233">
        <f>+IF('F. Caja Libre Proyecto'!V30="","-",'F. Caja Libre Proyecto'!V30)</f>
        <v>-222.01340417107286</v>
      </c>
      <c r="V148" s="233">
        <f>+IF('F. Caja Libre Proyecto'!W30="","-",'F. Caja Libre Proyecto'!W30)</f>
        <v>-227.59704128597534</v>
      </c>
      <c r="W148" s="233">
        <f>+IF('F. Caja Libre Proyecto'!X30="","-",'F. Caja Libre Proyecto'!X30)</f>
        <v>-233.32110687431759</v>
      </c>
      <c r="X148" s="233">
        <f>+IF('F. Caja Libre Proyecto'!Y30="","-",'F. Caja Libre Proyecto'!Y30)</f>
        <v>-239.18913271220671</v>
      </c>
      <c r="Y148" s="233">
        <f>+IF('F. Caja Libre Proyecto'!Z30="","-",'F. Caja Libre Proyecto'!Z30)</f>
        <v>-245.20473939991871</v>
      </c>
      <c r="Z148" s="233">
        <f>+IF('F. Caja Libre Proyecto'!AA30="","-",'F. Caja Libre Proyecto'!AA30)</f>
        <v>-251.37163859582665</v>
      </c>
      <c r="AA148" s="233">
        <f>+IF('F. Caja Libre Proyecto'!AB30="","-",'F. Caja Libre Proyecto'!AB30)</f>
        <v>-257.69363530651168</v>
      </c>
      <c r="AB148" s="233">
        <f>+IF('F. Caja Libre Proyecto'!AC30="","-",'F. Caja Libre Proyecto'!AC30)</f>
        <v>-264.1746302344705</v>
      </c>
      <c r="AC148" s="233">
        <f>+IF('F. Caja Libre Proyecto'!AD30="","-",'F. Caja Libre Proyecto'!AD30)</f>
        <v>-270.81862218486737</v>
      </c>
      <c r="AD148" s="233">
        <f>+IF('F. Caja Libre Proyecto'!AE30="","-",'F. Caja Libre Proyecto'!AE30)</f>
        <v>-277.62971053281677</v>
      </c>
      <c r="AE148" s="233">
        <f>+IF('F. Caja Libre Proyecto'!AF30="","-",'F. Caja Libre Proyecto'!AF30)</f>
        <v>-284.61209775271709</v>
      </c>
      <c r="AF148" s="233">
        <f>+IF('F. Caja Libre Proyecto'!AG30="","-",'F. Caja Libre Proyecto'!AG30)</f>
        <v>-291.77009201119796</v>
      </c>
      <c r="AG148" s="233">
        <f>+IF('F. Caja Libre Proyecto'!AH30="","-",'F. Caja Libre Proyecto'!AH30)</f>
        <v>-299.10810982527948</v>
      </c>
      <c r="AH148" s="234">
        <f>+IF('F. Caja Libre Proyecto'!AI30="","-",'F. Caja Libre Proyecto'!AI30)</f>
        <v>-306.63067878738531</v>
      </c>
    </row>
    <row r="149" spans="3:34" ht="15.75" thickBot="1">
      <c r="C149" s="5" t="s">
        <v>7</v>
      </c>
      <c r="D149" s="228">
        <f>+IF('F. Caja Libre Proyecto'!E31="","-",'F. Caja Libre Proyecto'!E31)</f>
        <v>0</v>
      </c>
      <c r="E149" s="233">
        <f>+IF('F. Caja Libre Proyecto'!F31="","-",'F. Caja Libre Proyecto'!F31)</f>
        <v>-46.246781789675893</v>
      </c>
      <c r="F149" s="233">
        <f>+IF('F. Caja Libre Proyecto'!G31="","-",'F. Caja Libre Proyecto'!G31)</f>
        <v>-95.944683423624539</v>
      </c>
      <c r="G149" s="233">
        <f>+IF('F. Caja Libre Proyecto'!H31="","-",'F. Caja Libre Proyecto'!H31)</f>
        <v>-149.13948614355152</v>
      </c>
      <c r="H149" s="233">
        <f>+IF('F. Caja Libre Proyecto'!I31="","-",'F. Caja Libre Proyecto'!I31)</f>
        <v>-205.66394794990211</v>
      </c>
      <c r="I149" s="233">
        <f>+IF('F. Caja Libre Proyecto'!J31="","-",'F. Caja Libre Proyecto'!J31)</f>
        <v>-265.3630504410599</v>
      </c>
      <c r="J149" s="233">
        <f>+IF('F. Caja Libre Proyecto'!K31="","-",'F. Caja Libre Proyecto'!K31)</f>
        <v>-273.91304792627079</v>
      </c>
      <c r="K149" s="233">
        <f>+IF('F. Caja Libre Proyecto'!L31="","-",'F. Caja Libre Proyecto'!L31)</f>
        <v>-282.46187415204969</v>
      </c>
      <c r="L149" s="233">
        <f>+IF('F. Caja Libre Proyecto'!M31="","-",'F. Caja Libre Proyecto'!M31)</f>
        <v>-291.27750924433519</v>
      </c>
      <c r="M149" s="233">
        <f>+IF('F. Caja Libre Proyecto'!N31="","-",'F. Caja Libre Proyecto'!N31)</f>
        <v>-300.07409002351409</v>
      </c>
      <c r="N149" s="233">
        <f>+IF('F. Caja Libre Proyecto'!O31="","-",'F. Caja Libre Proyecto'!O31)</f>
        <v>-308.83325271130053</v>
      </c>
      <c r="O149" s="233">
        <f>+IF('F. Caja Libre Proyecto'!P31="","-",'F. Caja Libre Proyecto'!P31)</f>
        <v>-317.53617377270496</v>
      </c>
      <c r="P149" s="233">
        <f>+IF('F. Caja Libre Proyecto'!Q31="","-",'F. Caja Libre Proyecto'!Q31)</f>
        <v>-326.16363161410925</v>
      </c>
      <c r="Q149" s="233">
        <f>+IF('F. Caja Libre Proyecto'!R31="","-",'F. Caja Libre Proyecto'!R31)</f>
        <v>-334.69607221713437</v>
      </c>
      <c r="R149" s="233">
        <f>+IF('F. Caja Libre Proyecto'!S31="","-",'F. Caja Libre Proyecto'!S31)</f>
        <v>-343.45172146633456</v>
      </c>
      <c r="S149" s="233">
        <f>+IF('F. Caja Libre Proyecto'!T31="","-",'F. Caja Libre Proyecto'!T31)</f>
        <v>-352.08953226121281</v>
      </c>
      <c r="T149" s="233">
        <f>+IF('F. Caja Libre Proyecto'!U31="","-",'F. Caja Libre Proyecto'!U31)</f>
        <v>-360.94458399758224</v>
      </c>
      <c r="U149" s="233">
        <f>+IF('F. Caja Libre Proyecto'!V31="","-",'F. Caja Libre Proyecto'!V31)</f>
        <v>-370.02234028512146</v>
      </c>
      <c r="V149" s="233">
        <f>+IF('F. Caja Libre Proyecto'!W31="","-",'F. Caja Libre Proyecto'!W31)</f>
        <v>-379.32840214329224</v>
      </c>
      <c r="W149" s="233">
        <f>+IF('F. Caja Libre Proyecto'!X31="","-",'F. Caja Libre Proyecto'!X31)</f>
        <v>-388.86851145719601</v>
      </c>
      <c r="X149" s="233">
        <f>+IF('F. Caja Libre Proyecto'!Y31="","-",'F. Caja Libre Proyecto'!Y31)</f>
        <v>-398.64855452034453</v>
      </c>
      <c r="Y149" s="233">
        <f>+IF('F. Caja Libre Proyecto'!Z31="","-",'F. Caja Libre Proyecto'!Z31)</f>
        <v>-408.67456566653124</v>
      </c>
      <c r="Z149" s="233">
        <f>+IF('F. Caja Libre Proyecto'!AA31="","-",'F. Caja Libre Proyecto'!AA31)</f>
        <v>-418.95273099304444</v>
      </c>
      <c r="AA149" s="233">
        <f>+IF('F. Caja Libre Proyecto'!AB31="","-",'F. Caja Libre Proyecto'!AB31)</f>
        <v>-429.48939217751951</v>
      </c>
      <c r="AB149" s="233">
        <f>+IF('F. Caja Libre Proyecto'!AC31="","-",'F. Caja Libre Proyecto'!AC31)</f>
        <v>-440.29105039078411</v>
      </c>
      <c r="AC149" s="233">
        <f>+IF('F. Caja Libre Proyecto'!AD31="","-",'F. Caja Libre Proyecto'!AD31)</f>
        <v>-451.36437030811237</v>
      </c>
      <c r="AD149" s="233">
        <f>+IF('F. Caja Libre Proyecto'!AE31="","-",'F. Caja Libre Proyecto'!AE31)</f>
        <v>-462.71618422136129</v>
      </c>
      <c r="AE149" s="233">
        <f>+IF('F. Caja Libre Proyecto'!AF31="","-",'F. Caja Libre Proyecto'!AF31)</f>
        <v>-474.35349625452852</v>
      </c>
      <c r="AF149" s="233">
        <f>+IF('F. Caja Libre Proyecto'!AG31="","-",'F. Caja Libre Proyecto'!AG31)</f>
        <v>-486.28348668532993</v>
      </c>
      <c r="AG149" s="233">
        <f>+IF('F. Caja Libre Proyecto'!AH31="","-",'F. Caja Libre Proyecto'!AH31)</f>
        <v>-498.51351637546588</v>
      </c>
      <c r="AH149" s="234">
        <f>+IF('F. Caja Libre Proyecto'!AI31="","-",'F. Caja Libre Proyecto'!AI31)</f>
        <v>-511.05113131230883</v>
      </c>
    </row>
    <row r="150" spans="3:34" ht="15.75" thickBot="1">
      <c r="C150" s="4" t="s">
        <v>3</v>
      </c>
      <c r="D150" s="225">
        <f>+IF('F. Caja Libre Proyecto'!E32="","-",'F. Caja Libre Proyecto'!E32)</f>
        <v>-13000</v>
      </c>
      <c r="E150" s="231">
        <f>+IF('F. Caja Libre Proyecto'!F32="","-",'F. Caja Libre Proyecto'!F32)</f>
        <v>0</v>
      </c>
      <c r="F150" s="231">
        <f>+IF('F. Caja Libre Proyecto'!G32="","-",'F. Caja Libre Proyecto'!G32)</f>
        <v>0</v>
      </c>
      <c r="G150" s="231">
        <f>+IF('F. Caja Libre Proyecto'!H32="","-",'F. Caja Libre Proyecto'!H32)</f>
        <v>0</v>
      </c>
      <c r="H150" s="231">
        <f>+IF('F. Caja Libre Proyecto'!I32="","-",'F. Caja Libre Proyecto'!I32)</f>
        <v>0</v>
      </c>
      <c r="I150" s="231">
        <f>+IF('F. Caja Libre Proyecto'!J32="","-",'F. Caja Libre Proyecto'!J32)</f>
        <v>0</v>
      </c>
      <c r="J150" s="231">
        <f>+IF('F. Caja Libre Proyecto'!K32="","-",'F. Caja Libre Proyecto'!K32)</f>
        <v>0</v>
      </c>
      <c r="K150" s="231">
        <f>+IF('F. Caja Libre Proyecto'!L32="","-",'F. Caja Libre Proyecto'!L32)</f>
        <v>0</v>
      </c>
      <c r="L150" s="231">
        <f>+IF('F. Caja Libre Proyecto'!M32="","-",'F. Caja Libre Proyecto'!M32)</f>
        <v>0</v>
      </c>
      <c r="M150" s="231">
        <f>+IF('F. Caja Libre Proyecto'!N32="","-",'F. Caja Libre Proyecto'!N32)</f>
        <v>0</v>
      </c>
      <c r="N150" s="231">
        <f>+IF('F. Caja Libre Proyecto'!O32="","-",'F. Caja Libre Proyecto'!O32)</f>
        <v>0</v>
      </c>
      <c r="O150" s="231">
        <f>+IF('F. Caja Libre Proyecto'!P32="","-",'F. Caja Libre Proyecto'!P32)</f>
        <v>0</v>
      </c>
      <c r="P150" s="231">
        <f>+IF('F. Caja Libre Proyecto'!Q32="","-",'F. Caja Libre Proyecto'!Q32)</f>
        <v>0</v>
      </c>
      <c r="Q150" s="231">
        <f>+IF('F. Caja Libre Proyecto'!R32="","-",'F. Caja Libre Proyecto'!R32)</f>
        <v>0</v>
      </c>
      <c r="R150" s="231">
        <f>+IF('F. Caja Libre Proyecto'!S32="","-",'F. Caja Libre Proyecto'!S32)</f>
        <v>0</v>
      </c>
      <c r="S150" s="231">
        <f>+IF('F. Caja Libre Proyecto'!T32="","-",'F. Caja Libre Proyecto'!T32)</f>
        <v>0</v>
      </c>
      <c r="T150" s="231">
        <f>+IF('F. Caja Libre Proyecto'!U32="","-",'F. Caja Libre Proyecto'!U32)</f>
        <v>0</v>
      </c>
      <c r="U150" s="231">
        <f>+IF('F. Caja Libre Proyecto'!V32="","-",'F. Caja Libre Proyecto'!V32)</f>
        <v>0</v>
      </c>
      <c r="V150" s="231">
        <f>+IF('F. Caja Libre Proyecto'!W32="","-",'F. Caja Libre Proyecto'!W32)</f>
        <v>0</v>
      </c>
      <c r="W150" s="231">
        <f>+IF('F. Caja Libre Proyecto'!X32="","-",'F. Caja Libre Proyecto'!X32)</f>
        <v>0</v>
      </c>
      <c r="X150" s="231">
        <f>+IF('F. Caja Libre Proyecto'!Y32="","-",'F. Caja Libre Proyecto'!Y32)</f>
        <v>0</v>
      </c>
      <c r="Y150" s="231">
        <f>+IF('F. Caja Libre Proyecto'!Z32="","-",'F. Caja Libre Proyecto'!Z32)</f>
        <v>0</v>
      </c>
      <c r="Z150" s="231">
        <f>+IF('F. Caja Libre Proyecto'!AA32="","-",'F. Caja Libre Proyecto'!AA32)</f>
        <v>0</v>
      </c>
      <c r="AA150" s="231">
        <f>+IF('F. Caja Libre Proyecto'!AB32="","-",'F. Caja Libre Proyecto'!AB32)</f>
        <v>0</v>
      </c>
      <c r="AB150" s="231">
        <f>+IF('F. Caja Libre Proyecto'!AC32="","-",'F. Caja Libre Proyecto'!AC32)</f>
        <v>0</v>
      </c>
      <c r="AC150" s="231">
        <f>+IF('F. Caja Libre Proyecto'!AD32="","-",'F. Caja Libre Proyecto'!AD32)</f>
        <v>0</v>
      </c>
      <c r="AD150" s="231">
        <f>+IF('F. Caja Libre Proyecto'!AE32="","-",'F. Caja Libre Proyecto'!AE32)</f>
        <v>0</v>
      </c>
      <c r="AE150" s="231">
        <f>+IF('F. Caja Libre Proyecto'!AF32="","-",'F. Caja Libre Proyecto'!AF32)</f>
        <v>0</v>
      </c>
      <c r="AF150" s="231">
        <f>+IF('F. Caja Libre Proyecto'!AG32="","-",'F. Caja Libre Proyecto'!AG32)</f>
        <v>0</v>
      </c>
      <c r="AG150" s="231">
        <f>+IF('F. Caja Libre Proyecto'!AH32="","-",'F. Caja Libre Proyecto'!AH32)</f>
        <v>0</v>
      </c>
      <c r="AH150" s="232">
        <f>+IF('F. Caja Libre Proyecto'!AI32="","-",'F. Caja Libre Proyecto'!AI32)</f>
        <v>0</v>
      </c>
    </row>
    <row r="151" spans="3:34" ht="15.75" thickBot="1">
      <c r="C151" s="89" t="s">
        <v>5</v>
      </c>
      <c r="D151" s="233">
        <f>+IF('F. Caja Libre Proyecto'!E33="","-",'F. Caja Libre Proyecto'!E33)</f>
        <v>-5200</v>
      </c>
      <c r="E151" s="233">
        <f>+IF('F. Caja Libre Proyecto'!F33="","-",'F. Caja Libre Proyecto'!F33)</f>
        <v>0</v>
      </c>
      <c r="F151" s="233">
        <f>+IF('F. Caja Libre Proyecto'!G33="","-",'F. Caja Libre Proyecto'!G33)</f>
        <v>0</v>
      </c>
      <c r="G151" s="233">
        <f>+IF('F. Caja Libre Proyecto'!H33="","-",'F. Caja Libre Proyecto'!H33)</f>
        <v>0</v>
      </c>
      <c r="H151" s="233">
        <f>+IF('F. Caja Libre Proyecto'!I33="","-",'F. Caja Libre Proyecto'!I33)</f>
        <v>0</v>
      </c>
      <c r="I151" s="233">
        <f>+IF('F. Caja Libre Proyecto'!J33="","-",'F. Caja Libre Proyecto'!J33)</f>
        <v>0</v>
      </c>
      <c r="J151" s="233">
        <f>+IF('F. Caja Libre Proyecto'!K33="","-",'F. Caja Libre Proyecto'!K33)</f>
        <v>0</v>
      </c>
      <c r="K151" s="233">
        <f>+IF('F. Caja Libre Proyecto'!L33="","-",'F. Caja Libre Proyecto'!L33)</f>
        <v>0</v>
      </c>
      <c r="L151" s="233">
        <f>+IF('F. Caja Libre Proyecto'!M33="","-",'F. Caja Libre Proyecto'!M33)</f>
        <v>0</v>
      </c>
      <c r="M151" s="233">
        <f>+IF('F. Caja Libre Proyecto'!N33="","-",'F. Caja Libre Proyecto'!N33)</f>
        <v>0</v>
      </c>
      <c r="N151" s="233">
        <f>+IF('F. Caja Libre Proyecto'!O33="","-",'F. Caja Libre Proyecto'!O33)</f>
        <v>0</v>
      </c>
      <c r="O151" s="233">
        <f>+IF('F. Caja Libre Proyecto'!P33="","-",'F. Caja Libre Proyecto'!P33)</f>
        <v>0</v>
      </c>
      <c r="P151" s="233">
        <f>+IF('F. Caja Libre Proyecto'!Q33="","-",'F. Caja Libre Proyecto'!Q33)</f>
        <v>0</v>
      </c>
      <c r="Q151" s="233">
        <f>+IF('F. Caja Libre Proyecto'!R33="","-",'F. Caja Libre Proyecto'!R33)</f>
        <v>0</v>
      </c>
      <c r="R151" s="233">
        <f>+IF('F. Caja Libre Proyecto'!S33="","-",'F. Caja Libre Proyecto'!S33)</f>
        <v>0</v>
      </c>
      <c r="S151" s="233">
        <f>+IF('F. Caja Libre Proyecto'!T33="","-",'F. Caja Libre Proyecto'!T33)</f>
        <v>0</v>
      </c>
      <c r="T151" s="233">
        <f>+IF('F. Caja Libre Proyecto'!U33="","-",'F. Caja Libre Proyecto'!U33)</f>
        <v>0</v>
      </c>
      <c r="U151" s="233">
        <f>+IF('F. Caja Libre Proyecto'!V33="","-",'F. Caja Libre Proyecto'!V33)</f>
        <v>0</v>
      </c>
      <c r="V151" s="233">
        <f>+IF('F. Caja Libre Proyecto'!W33="","-",'F. Caja Libre Proyecto'!W33)</f>
        <v>0</v>
      </c>
      <c r="W151" s="233">
        <f>+IF('F. Caja Libre Proyecto'!X33="","-",'F. Caja Libre Proyecto'!X33)</f>
        <v>0</v>
      </c>
      <c r="X151" s="233">
        <f>+IF('F. Caja Libre Proyecto'!Y33="","-",'F. Caja Libre Proyecto'!Y33)</f>
        <v>0</v>
      </c>
      <c r="Y151" s="233">
        <f>+IF('F. Caja Libre Proyecto'!Z33="","-",'F. Caja Libre Proyecto'!Z33)</f>
        <v>0</v>
      </c>
      <c r="Z151" s="233">
        <f>+IF('F. Caja Libre Proyecto'!AA33="","-",'F. Caja Libre Proyecto'!AA33)</f>
        <v>0</v>
      </c>
      <c r="AA151" s="233">
        <f>+IF('F. Caja Libre Proyecto'!AB33="","-",'F. Caja Libre Proyecto'!AB33)</f>
        <v>0</v>
      </c>
      <c r="AB151" s="233">
        <f>+IF('F. Caja Libre Proyecto'!AC33="","-",'F. Caja Libre Proyecto'!AC33)</f>
        <v>0</v>
      </c>
      <c r="AC151" s="233">
        <f>+IF('F. Caja Libre Proyecto'!AD33="","-",'F. Caja Libre Proyecto'!AD33)</f>
        <v>0</v>
      </c>
      <c r="AD151" s="233">
        <f>+IF('F. Caja Libre Proyecto'!AE33="","-",'F. Caja Libre Proyecto'!AE33)</f>
        <v>0</v>
      </c>
      <c r="AE151" s="233">
        <f>+IF('F. Caja Libre Proyecto'!AF33="","-",'F. Caja Libre Proyecto'!AF33)</f>
        <v>0</v>
      </c>
      <c r="AF151" s="233">
        <f>+IF('F. Caja Libre Proyecto'!AG33="","-",'F. Caja Libre Proyecto'!AG33)</f>
        <v>0</v>
      </c>
      <c r="AG151" s="233">
        <f>+IF('F. Caja Libre Proyecto'!AH33="","-",'F. Caja Libre Proyecto'!AH33)</f>
        <v>0</v>
      </c>
      <c r="AH151" s="234">
        <f>+IF('F. Caja Libre Proyecto'!AI33="","-",'F. Caja Libre Proyecto'!AI33)</f>
        <v>0</v>
      </c>
    </row>
    <row r="152" spans="3:34" ht="15.75" thickBot="1">
      <c r="C152" s="89" t="s">
        <v>6</v>
      </c>
      <c r="D152" s="227">
        <f>+IF('F. Caja Libre Proyecto'!E34="","-",'F. Caja Libre Proyecto'!E34)</f>
        <v>-1950</v>
      </c>
      <c r="E152" s="235">
        <f>+IF('F. Caja Libre Proyecto'!F34="","-",'F. Caja Libre Proyecto'!F34)</f>
        <v>0</v>
      </c>
      <c r="F152" s="233">
        <f>+IF('F. Caja Libre Proyecto'!G34="","-",'F. Caja Libre Proyecto'!G34)</f>
        <v>0</v>
      </c>
      <c r="G152" s="233">
        <f>+IF('F. Caja Libre Proyecto'!H34="","-",'F. Caja Libre Proyecto'!H34)</f>
        <v>0</v>
      </c>
      <c r="H152" s="233">
        <f>+IF('F. Caja Libre Proyecto'!I34="","-",'F. Caja Libre Proyecto'!I34)</f>
        <v>0</v>
      </c>
      <c r="I152" s="233">
        <f>+IF('F. Caja Libre Proyecto'!J34="","-",'F. Caja Libre Proyecto'!J34)</f>
        <v>0</v>
      </c>
      <c r="J152" s="233">
        <f>+IF('F. Caja Libre Proyecto'!K34="","-",'F. Caja Libre Proyecto'!K34)</f>
        <v>0</v>
      </c>
      <c r="K152" s="233">
        <f>+IF('F. Caja Libre Proyecto'!L34="","-",'F. Caja Libre Proyecto'!L34)</f>
        <v>0</v>
      </c>
      <c r="L152" s="233">
        <f>+IF('F. Caja Libre Proyecto'!M34="","-",'F. Caja Libre Proyecto'!M34)</f>
        <v>0</v>
      </c>
      <c r="M152" s="233">
        <f>+IF('F. Caja Libre Proyecto'!N34="","-",'F. Caja Libre Proyecto'!N34)</f>
        <v>0</v>
      </c>
      <c r="N152" s="233">
        <f>+IF('F. Caja Libre Proyecto'!O34="","-",'F. Caja Libre Proyecto'!O34)</f>
        <v>0</v>
      </c>
      <c r="O152" s="233">
        <f>+IF('F. Caja Libre Proyecto'!P34="","-",'F. Caja Libre Proyecto'!P34)</f>
        <v>0</v>
      </c>
      <c r="P152" s="233">
        <f>+IF('F. Caja Libre Proyecto'!Q34="","-",'F. Caja Libre Proyecto'!Q34)</f>
        <v>0</v>
      </c>
      <c r="Q152" s="233">
        <f>+IF('F. Caja Libre Proyecto'!R34="","-",'F. Caja Libre Proyecto'!R34)</f>
        <v>0</v>
      </c>
      <c r="R152" s="233">
        <f>+IF('F. Caja Libre Proyecto'!S34="","-",'F. Caja Libre Proyecto'!S34)</f>
        <v>0</v>
      </c>
      <c r="S152" s="233">
        <f>+IF('F. Caja Libre Proyecto'!T34="","-",'F. Caja Libre Proyecto'!T34)</f>
        <v>0</v>
      </c>
      <c r="T152" s="233">
        <f>+IF('F. Caja Libre Proyecto'!U34="","-",'F. Caja Libre Proyecto'!U34)</f>
        <v>0</v>
      </c>
      <c r="U152" s="233">
        <f>+IF('F. Caja Libre Proyecto'!V34="","-",'F. Caja Libre Proyecto'!V34)</f>
        <v>0</v>
      </c>
      <c r="V152" s="233">
        <f>+IF('F. Caja Libre Proyecto'!W34="","-",'F. Caja Libre Proyecto'!W34)</f>
        <v>0</v>
      </c>
      <c r="W152" s="233">
        <f>+IF('F. Caja Libre Proyecto'!X34="","-",'F. Caja Libre Proyecto'!X34)</f>
        <v>0</v>
      </c>
      <c r="X152" s="233">
        <f>+IF('F. Caja Libre Proyecto'!Y34="","-",'F. Caja Libre Proyecto'!Y34)</f>
        <v>0</v>
      </c>
      <c r="Y152" s="233">
        <f>+IF('F. Caja Libre Proyecto'!Z34="","-",'F. Caja Libre Proyecto'!Z34)</f>
        <v>0</v>
      </c>
      <c r="Z152" s="233">
        <f>+IF('F. Caja Libre Proyecto'!AA34="","-",'F. Caja Libre Proyecto'!AA34)</f>
        <v>0</v>
      </c>
      <c r="AA152" s="233">
        <f>+IF('F. Caja Libre Proyecto'!AB34="","-",'F. Caja Libre Proyecto'!AB34)</f>
        <v>0</v>
      </c>
      <c r="AB152" s="233">
        <f>+IF('F. Caja Libre Proyecto'!AC34="","-",'F. Caja Libre Proyecto'!AC34)</f>
        <v>0</v>
      </c>
      <c r="AC152" s="233">
        <f>+IF('F. Caja Libre Proyecto'!AD34="","-",'F. Caja Libre Proyecto'!AD34)</f>
        <v>0</v>
      </c>
      <c r="AD152" s="233">
        <f>+IF('F. Caja Libre Proyecto'!AE34="","-",'F. Caja Libre Proyecto'!AE34)</f>
        <v>0</v>
      </c>
      <c r="AE152" s="233">
        <f>+IF('F. Caja Libre Proyecto'!AF34="","-",'F. Caja Libre Proyecto'!AF34)</f>
        <v>0</v>
      </c>
      <c r="AF152" s="233">
        <f>+IF('F. Caja Libre Proyecto'!AG34="","-",'F. Caja Libre Proyecto'!AG34)</f>
        <v>0</v>
      </c>
      <c r="AG152" s="233">
        <f>+IF('F. Caja Libre Proyecto'!AH34="","-",'F. Caja Libre Proyecto'!AH34)</f>
        <v>0</v>
      </c>
      <c r="AH152" s="234">
        <f>+IF('F. Caja Libre Proyecto'!AI34="","-",'F. Caja Libre Proyecto'!AI34)</f>
        <v>0</v>
      </c>
    </row>
    <row r="153" spans="3:34" ht="15.75" thickBot="1">
      <c r="C153" s="5" t="s">
        <v>7</v>
      </c>
      <c r="D153" s="228">
        <f>+IF('F. Caja Libre Proyecto'!E35="","-",'F. Caja Libre Proyecto'!E35)</f>
        <v>-5850</v>
      </c>
      <c r="E153" s="233">
        <f>+IF('F. Caja Libre Proyecto'!F35="","-",'F. Caja Libre Proyecto'!F35)</f>
        <v>0</v>
      </c>
      <c r="F153" s="233">
        <f>+IF('F. Caja Libre Proyecto'!G35="","-",'F. Caja Libre Proyecto'!G35)</f>
        <v>0</v>
      </c>
      <c r="G153" s="233">
        <f>+IF('F. Caja Libre Proyecto'!H35="","-",'F. Caja Libre Proyecto'!H35)</f>
        <v>0</v>
      </c>
      <c r="H153" s="233">
        <f>+IF('F. Caja Libre Proyecto'!I35="","-",'F. Caja Libre Proyecto'!I35)</f>
        <v>0</v>
      </c>
      <c r="I153" s="233">
        <f>+IF('F. Caja Libre Proyecto'!J35="","-",'F. Caja Libre Proyecto'!J35)</f>
        <v>0</v>
      </c>
      <c r="J153" s="233">
        <f>+IF('F. Caja Libre Proyecto'!K35="","-",'F. Caja Libre Proyecto'!K35)</f>
        <v>0</v>
      </c>
      <c r="K153" s="233">
        <f>+IF('F. Caja Libre Proyecto'!L35="","-",'F. Caja Libre Proyecto'!L35)</f>
        <v>0</v>
      </c>
      <c r="L153" s="233">
        <f>+IF('F. Caja Libre Proyecto'!M35="","-",'F. Caja Libre Proyecto'!M35)</f>
        <v>0</v>
      </c>
      <c r="M153" s="233">
        <f>+IF('F. Caja Libre Proyecto'!N35="","-",'F. Caja Libre Proyecto'!N35)</f>
        <v>0</v>
      </c>
      <c r="N153" s="233">
        <f>+IF('F. Caja Libre Proyecto'!O35="","-",'F. Caja Libre Proyecto'!O35)</f>
        <v>0</v>
      </c>
      <c r="O153" s="233">
        <f>+IF('F. Caja Libre Proyecto'!P35="","-",'F. Caja Libre Proyecto'!P35)</f>
        <v>0</v>
      </c>
      <c r="P153" s="233">
        <f>+IF('F. Caja Libre Proyecto'!Q35="","-",'F. Caja Libre Proyecto'!Q35)</f>
        <v>0</v>
      </c>
      <c r="Q153" s="233">
        <f>+IF('F. Caja Libre Proyecto'!R35="","-",'F. Caja Libre Proyecto'!R35)</f>
        <v>0</v>
      </c>
      <c r="R153" s="233">
        <f>+IF('F. Caja Libre Proyecto'!S35="","-",'F. Caja Libre Proyecto'!S35)</f>
        <v>0</v>
      </c>
      <c r="S153" s="233">
        <f>+IF('F. Caja Libre Proyecto'!T35="","-",'F. Caja Libre Proyecto'!T35)</f>
        <v>0</v>
      </c>
      <c r="T153" s="233">
        <f>+IF('F. Caja Libre Proyecto'!U35="","-",'F. Caja Libre Proyecto'!U35)</f>
        <v>0</v>
      </c>
      <c r="U153" s="233">
        <f>+IF('F. Caja Libre Proyecto'!V35="","-",'F. Caja Libre Proyecto'!V35)</f>
        <v>0</v>
      </c>
      <c r="V153" s="233">
        <f>+IF('F. Caja Libre Proyecto'!W35="","-",'F. Caja Libre Proyecto'!W35)</f>
        <v>0</v>
      </c>
      <c r="W153" s="233">
        <f>+IF('F. Caja Libre Proyecto'!X35="","-",'F. Caja Libre Proyecto'!X35)</f>
        <v>0</v>
      </c>
      <c r="X153" s="233">
        <f>+IF('F. Caja Libre Proyecto'!Y35="","-",'F. Caja Libre Proyecto'!Y35)</f>
        <v>0</v>
      </c>
      <c r="Y153" s="233">
        <f>+IF('F. Caja Libre Proyecto'!Z35="","-",'F. Caja Libre Proyecto'!Z35)</f>
        <v>0</v>
      </c>
      <c r="Z153" s="233">
        <f>+IF('F. Caja Libre Proyecto'!AA35="","-",'F. Caja Libre Proyecto'!AA35)</f>
        <v>0</v>
      </c>
      <c r="AA153" s="233">
        <f>+IF('F. Caja Libre Proyecto'!AB35="","-",'F. Caja Libre Proyecto'!AB35)</f>
        <v>0</v>
      </c>
      <c r="AB153" s="233">
        <f>+IF('F. Caja Libre Proyecto'!AC35="","-",'F. Caja Libre Proyecto'!AC35)</f>
        <v>0</v>
      </c>
      <c r="AC153" s="233">
        <f>+IF('F. Caja Libre Proyecto'!AD35="","-",'F. Caja Libre Proyecto'!AD35)</f>
        <v>0</v>
      </c>
      <c r="AD153" s="233">
        <f>+IF('F. Caja Libre Proyecto'!AE35="","-",'F. Caja Libre Proyecto'!AE35)</f>
        <v>0</v>
      </c>
      <c r="AE153" s="233">
        <f>+IF('F. Caja Libre Proyecto'!AF35="","-",'F. Caja Libre Proyecto'!AF35)</f>
        <v>0</v>
      </c>
      <c r="AF153" s="233">
        <f>+IF('F. Caja Libre Proyecto'!AG35="","-",'F. Caja Libre Proyecto'!AG35)</f>
        <v>0</v>
      </c>
      <c r="AG153" s="233">
        <f>+IF('F. Caja Libre Proyecto'!AH35="","-",'F. Caja Libre Proyecto'!AH35)</f>
        <v>0</v>
      </c>
      <c r="AH153" s="234">
        <f>+IF('F. Caja Libre Proyecto'!AI35="","-",'F. Caja Libre Proyecto'!AI35)</f>
        <v>0</v>
      </c>
    </row>
    <row r="154" spans="3:34" ht="20.25" customHeight="1" thickBot="1">
      <c r="C154" s="4" t="s">
        <v>44</v>
      </c>
      <c r="D154" s="270">
        <f>+IF('F. Caja Libre Proyecto'!E36="","-",'F. Caja Libre Proyecto'!E36)</f>
        <v>0</v>
      </c>
      <c r="E154" s="271">
        <f>+IF('F. Caja Libre Proyecto'!F36="","-",'F. Caja Libre Proyecto'!F36)</f>
        <v>-41.622103610708301</v>
      </c>
      <c r="F154" s="271">
        <f>+IF('F. Caja Libre Proyecto'!G36="","-",'F. Caja Libre Proyecto'!G36)</f>
        <v>-86.350215081262107</v>
      </c>
      <c r="G154" s="271">
        <f>+IF('F. Caja Libre Proyecto'!H36="","-",'F. Caja Libre Proyecto'!H36)</f>
        <v>-134.2255375291964</v>
      </c>
      <c r="H154" s="271">
        <f>+IF('F. Caja Libre Proyecto'!I36="","-",'F. Caja Libre Proyecto'!I36)</f>
        <v>-185.09755315491194</v>
      </c>
      <c r="I154" s="271">
        <f>+IF('F. Caja Libre Proyecto'!J36="","-",'F. Caja Libre Proyecto'!J36)</f>
        <v>-238.82674539695401</v>
      </c>
      <c r="J154" s="271">
        <f>+IF('F. Caja Libre Proyecto'!K36="","-",'F. Caja Libre Proyecto'!K36)</f>
        <v>-246.52174313364387</v>
      </c>
      <c r="K154" s="271">
        <f>+IF('F. Caja Libre Proyecto'!L36="","-",'F. Caja Libre Proyecto'!L36)</f>
        <v>-254.21568673684484</v>
      </c>
      <c r="L154" s="271">
        <f>+IF('F. Caja Libre Proyecto'!M36="","-",'F. Caja Libre Proyecto'!M36)</f>
        <v>-262.14975831990182</v>
      </c>
      <c r="M154" s="271">
        <f>+IF('F. Caja Libre Proyecto'!N36="","-",'F. Caja Libre Proyecto'!N36)</f>
        <v>-270.06668102116282</v>
      </c>
      <c r="N154" s="271">
        <f>+IF('F. Caja Libre Proyecto'!O36="","-",'F. Caja Libre Proyecto'!O36)</f>
        <v>-277.9499274401706</v>
      </c>
      <c r="O154" s="271">
        <f>+IF('F. Caja Libre Proyecto'!P36="","-",'F. Caja Libre Proyecto'!P36)</f>
        <v>-285.7825563954346</v>
      </c>
      <c r="P154" s="271">
        <f>+IF('F. Caja Libre Proyecto'!Q36="","-",'F. Caja Libre Proyecto'!Q36)</f>
        <v>-293.54726845269852</v>
      </c>
      <c r="Q154" s="271">
        <f>+IF('F. Caja Libre Proyecto'!R36="","-",'F. Caja Libre Proyecto'!R36)</f>
        <v>-301.22646499542111</v>
      </c>
      <c r="R154" s="271">
        <f>+IF('F. Caja Libre Proyecto'!S36="","-",'F. Caja Libre Proyecto'!S36)</f>
        <v>-309.10654931970134</v>
      </c>
      <c r="S154" s="271">
        <f>+IF('F. Caja Libre Proyecto'!T36="","-",'F. Caja Libre Proyecto'!T36)</f>
        <v>-316.88057903509173</v>
      </c>
      <c r="T154" s="271">
        <f>+IF('F. Caja Libre Proyecto'!U36="","-",'F. Caja Libre Proyecto'!U36)</f>
        <v>-324.85012559782427</v>
      </c>
      <c r="U154" s="271">
        <f>+IF('F. Caja Libre Proyecto'!V36="","-",'F. Caja Libre Proyecto'!V36)</f>
        <v>-333.02010625660949</v>
      </c>
      <c r="V154" s="271">
        <f>+IF('F. Caja Libre Proyecto'!W36="","-",'F. Caja Libre Proyecto'!W36)</f>
        <v>-341.39556192896316</v>
      </c>
      <c r="W154" s="271">
        <f>+IF('F. Caja Libre Proyecto'!X36="","-",'F. Caja Libre Proyecto'!X36)</f>
        <v>-349.98166031147662</v>
      </c>
      <c r="X154" s="271">
        <f>+IF('F. Caja Libre Proyecto'!Y36="","-",'F. Caja Libre Proyecto'!Y36)</f>
        <v>-358.78369906831023</v>
      </c>
      <c r="Y154" s="271">
        <f>+IF('F. Caja Libre Proyecto'!Z36="","-",'F. Caja Libre Proyecto'!Z36)</f>
        <v>-367.80710909987818</v>
      </c>
      <c r="Z154" s="271">
        <f>+IF('F. Caja Libre Proyecto'!AA36="","-",'F. Caja Libre Proyecto'!AA36)</f>
        <v>-377.05745789374009</v>
      </c>
      <c r="AA154" s="271">
        <f>+IF('F. Caja Libre Proyecto'!AB36="","-",'F. Caja Libre Proyecto'!AB36)</f>
        <v>-386.54045295976749</v>
      </c>
      <c r="AB154" s="271">
        <f>+IF('F. Caja Libre Proyecto'!AC36="","-",'F. Caja Libre Proyecto'!AC36)</f>
        <v>-396.26194535170572</v>
      </c>
      <c r="AC154" s="271">
        <f>+IF('F. Caja Libre Proyecto'!AD36="","-",'F. Caja Libre Proyecto'!AD36)</f>
        <v>-406.22793327730108</v>
      </c>
      <c r="AD154" s="271">
        <f>+IF('F. Caja Libre Proyecto'!AE36="","-",'F. Caja Libre Proyecto'!AE36)</f>
        <v>-416.4445657992253</v>
      </c>
      <c r="AE154" s="271">
        <f>+IF('F. Caja Libre Proyecto'!AF36="","-",'F. Caja Libre Proyecto'!AF36)</f>
        <v>-426.91814662907575</v>
      </c>
      <c r="AF154" s="271">
        <f>+IF('F. Caja Libre Proyecto'!AG36="","-",'F. Caja Libre Proyecto'!AG36)</f>
        <v>-437.65513801679697</v>
      </c>
      <c r="AG154" s="271">
        <f>+IF('F. Caja Libre Proyecto'!AH36="","-",'F. Caja Libre Proyecto'!AH36)</f>
        <v>-448.66216473791951</v>
      </c>
      <c r="AH154" s="272">
        <f>+IF('F. Caja Libre Proyecto'!AI36="","-",'F. Caja Libre Proyecto'!AI36)</f>
        <v>-459.9460181810781</v>
      </c>
    </row>
    <row r="155" spans="3:34" ht="15.75" thickBot="1">
      <c r="C155" s="6" t="s">
        <v>164</v>
      </c>
      <c r="D155" s="229">
        <f>+IF('F. Caja Libre Proyecto'!E37="","-",'F. Caja Libre Proyecto'!E37)</f>
        <v>-13000</v>
      </c>
      <c r="E155" s="236">
        <f>+IF('F. Caja Libre Proyecto'!F37="","-",'F. Caja Libre Proyecto'!F37)</f>
        <v>235.85858712734705</v>
      </c>
      <c r="F155" s="236">
        <f>+IF('F. Caja Libre Proyecto'!G37="","-",'F. Caja Libre Proyecto'!G37)</f>
        <v>489.31788546048529</v>
      </c>
      <c r="G155" s="236">
        <f>+IF('F. Caja Libre Proyecto'!H37="","-",'F. Caja Libre Proyecto'!H37)</f>
        <v>760.61137933211307</v>
      </c>
      <c r="H155" s="236">
        <f>+IF('F. Caja Libre Proyecto'!I37="","-",'F. Caja Libre Proyecto'!I37)</f>
        <v>1048.8861345445011</v>
      </c>
      <c r="I155" s="236">
        <f>+IF('F. Caja Libre Proyecto'!J37="","-",'F. Caja Libre Proyecto'!J37)</f>
        <v>1353.3515572494061</v>
      </c>
      <c r="J155" s="236">
        <f>+IF('F. Caja Libre Proyecto'!K37="","-",'F. Caja Libre Proyecto'!K37)</f>
        <v>1396.956544423982</v>
      </c>
      <c r="K155" s="236">
        <f>+IF('F. Caja Libre Proyecto'!L37="","-",'F. Caja Libre Proyecto'!L37)</f>
        <v>1440.5555581754541</v>
      </c>
      <c r="L155" s="236">
        <f>+IF('F. Caja Libre Proyecto'!M37="","-",'F. Caja Libre Proyecto'!M37)</f>
        <v>1485.5152971461105</v>
      </c>
      <c r="M155" s="236">
        <f>+IF('F. Caja Libre Proyecto'!N37="","-",'F. Caja Libre Proyecto'!N37)</f>
        <v>1530.377859119923</v>
      </c>
      <c r="N155" s="236">
        <f>+IF('F. Caja Libre Proyecto'!O37="","-",'F. Caja Libre Proyecto'!O37)</f>
        <v>1575.0495888276332</v>
      </c>
      <c r="O155" s="236">
        <f>+IF('F. Caja Libre Proyecto'!P37="","-",'F. Caja Libre Proyecto'!P37)</f>
        <v>1619.4344862407963</v>
      </c>
      <c r="P155" s="236">
        <f>+IF('F. Caja Libre Proyecto'!Q37="","-",'F. Caja Libre Proyecto'!Q37)</f>
        <v>1663.4345212319583</v>
      </c>
      <c r="Q155" s="236">
        <f>+IF('F. Caja Libre Proyecto'!R37="","-",'F. Caja Libre Proyecto'!R37)</f>
        <v>1706.9499683073861</v>
      </c>
      <c r="R155" s="236">
        <f>+IF('F. Caja Libre Proyecto'!S37="","-",'F. Caja Libre Proyecto'!S37)</f>
        <v>1751.6037794783078</v>
      </c>
      <c r="S155" s="236">
        <f>+IF('F. Caja Libre Proyecto'!T37="","-",'F. Caja Libre Proyecto'!T37)</f>
        <v>1795.6566145321867</v>
      </c>
      <c r="T155" s="236">
        <f>+IF('F. Caja Libre Proyecto'!U37="","-",'F. Caja Libre Proyecto'!U37)</f>
        <v>1840.8173783876709</v>
      </c>
      <c r="U155" s="236">
        <f>+IF('F. Caja Libre Proyecto'!V37="","-",'F. Caja Libre Proyecto'!V37)</f>
        <v>1887.1139354541206</v>
      </c>
      <c r="V155" s="236">
        <f>+IF('F. Caja Libre Proyecto'!W37="","-",'F. Caja Libre Proyecto'!W37)</f>
        <v>1934.5748509307914</v>
      </c>
      <c r="W155" s="236">
        <f>+IF('F. Caja Libre Proyecto'!X37="","-",'F. Caja Libre Proyecto'!X37)</f>
        <v>1983.2294084317011</v>
      </c>
      <c r="X155" s="236">
        <f>+IF('F. Caja Libre Proyecto'!Y37="","-",'F. Caja Libre Proyecto'!Y37)</f>
        <v>2033.1076280537579</v>
      </c>
      <c r="Y155" s="236">
        <f>+IF('F. Caja Libre Proyecto'!Z37="","-",'F. Caja Libre Proyecto'!Z37)</f>
        <v>2084.2402848993097</v>
      </c>
      <c r="Z155" s="236">
        <f>+IF('F. Caja Libre Proyecto'!AA37="","-",'F. Caja Libre Proyecto'!AA37)</f>
        <v>2136.6589280645276</v>
      </c>
      <c r="AA155" s="236">
        <f>+IF('F. Caja Libre Proyecto'!AB37="","-",'F. Caja Libre Proyecto'!AB37)</f>
        <v>2190.395900105349</v>
      </c>
      <c r="AB155" s="236">
        <f>+IF('F. Caja Libre Proyecto'!AC37="","-",'F. Caja Libre Proyecto'!AC37)</f>
        <v>2245.484356992999</v>
      </c>
      <c r="AC155" s="236">
        <f>+IF('F. Caja Libre Proyecto'!AD37="","-",'F. Caja Libre Proyecto'!AD37)</f>
        <v>2301.958288571373</v>
      </c>
      <c r="AD155" s="236">
        <f>+IF('F. Caja Libre Proyecto'!AE37="","-",'F. Caja Libre Proyecto'!AE37)</f>
        <v>2359.8525395289435</v>
      </c>
      <c r="AE155" s="236">
        <f>+IF('F. Caja Libre Proyecto'!AF37="","-",'F. Caja Libre Proyecto'!AF37)</f>
        <v>2419.2028308980957</v>
      </c>
      <c r="AF155" s="236">
        <f>+IF('F. Caja Libre Proyecto'!AG37="","-",'F. Caja Libre Proyecto'!AG37)</f>
        <v>2480.0457820951829</v>
      </c>
      <c r="AG155" s="236">
        <f>+IF('F. Caja Libre Proyecto'!AH37="","-",'F. Caja Libre Proyecto'!AH37)</f>
        <v>2542.4189335148776</v>
      </c>
      <c r="AH155" s="237">
        <f>+IF('F. Caja Libre Proyecto'!AI37="","-",'F. Caja Libre Proyecto'!AI37)</f>
        <v>2606.3607696927756</v>
      </c>
    </row>
    <row r="159" spans="3:34" ht="15.75">
      <c r="C159" s="39" t="s">
        <v>12</v>
      </c>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row>
    <row r="161" spans="3:34" ht="15.75">
      <c r="C161" s="67" t="s">
        <v>45</v>
      </c>
    </row>
    <row r="162" spans="3:34" ht="15.75" thickBot="1"/>
    <row r="163" spans="3:34" ht="15.75" thickBot="1">
      <c r="C163" s="3"/>
      <c r="D163" s="82">
        <v>0</v>
      </c>
      <c r="E163" s="83">
        <v>1</v>
      </c>
      <c r="F163" s="83">
        <v>2</v>
      </c>
      <c r="G163" s="83">
        <v>3</v>
      </c>
      <c r="H163" s="83">
        <v>4</v>
      </c>
      <c r="I163" s="83">
        <v>5</v>
      </c>
      <c r="J163" s="83">
        <v>6</v>
      </c>
      <c r="K163" s="83">
        <v>7</v>
      </c>
      <c r="L163" s="83">
        <v>8</v>
      </c>
      <c r="M163" s="83">
        <v>9</v>
      </c>
      <c r="N163" s="83">
        <v>10</v>
      </c>
      <c r="O163" s="83">
        <v>11</v>
      </c>
      <c r="P163" s="83">
        <v>12</v>
      </c>
      <c r="Q163" s="83">
        <v>13</v>
      </c>
      <c r="R163" s="83">
        <v>14</v>
      </c>
      <c r="S163" s="84">
        <v>15</v>
      </c>
      <c r="T163" s="83">
        <v>16</v>
      </c>
      <c r="U163" s="85">
        <v>17</v>
      </c>
      <c r="V163" s="86">
        <v>18</v>
      </c>
      <c r="W163" s="86">
        <v>19</v>
      </c>
      <c r="X163" s="87">
        <v>20</v>
      </c>
      <c r="Y163" s="83">
        <v>21</v>
      </c>
      <c r="Z163" s="85">
        <v>22</v>
      </c>
      <c r="AA163" s="86">
        <v>23</v>
      </c>
      <c r="AB163" s="86">
        <v>24</v>
      </c>
      <c r="AC163" s="87">
        <v>25</v>
      </c>
      <c r="AD163" s="83">
        <v>26</v>
      </c>
      <c r="AE163" s="85">
        <v>27</v>
      </c>
      <c r="AF163" s="86">
        <v>28</v>
      </c>
      <c r="AG163" s="86">
        <v>29</v>
      </c>
      <c r="AH163" s="88">
        <v>30</v>
      </c>
    </row>
    <row r="164" spans="3:34" ht="15.75" thickBot="1">
      <c r="C164" s="4" t="s">
        <v>46</v>
      </c>
      <c r="D164" s="225">
        <f>+IF('F. Financiación'!E8="","-",'F. Financiación'!E8)</f>
        <v>1400</v>
      </c>
      <c r="E164" s="231">
        <f>+IF('F. Financiación'!F8="","-",'F. Financiación'!F8)</f>
        <v>0</v>
      </c>
      <c r="F164" s="231">
        <f>+IF('F. Financiación'!G8="","-",'F. Financiación'!G8)</f>
        <v>0</v>
      </c>
      <c r="G164" s="231">
        <f>+IF('F. Financiación'!H8="","-",'F. Financiación'!H8)</f>
        <v>0</v>
      </c>
      <c r="H164" s="231">
        <f>+IF('F. Financiación'!I8="","-",'F. Financiación'!I8)</f>
        <v>0</v>
      </c>
      <c r="I164" s="231">
        <f>+IF('F. Financiación'!J8="","-",'F. Financiación'!J8)</f>
        <v>0</v>
      </c>
      <c r="J164" s="231">
        <f>+IF('F. Financiación'!K8="","-",'F. Financiación'!K8)</f>
        <v>0</v>
      </c>
      <c r="K164" s="231">
        <f>+IF('F. Financiación'!L8="","-",'F. Financiación'!L8)</f>
        <v>0</v>
      </c>
      <c r="L164" s="231">
        <f>+IF('F. Financiación'!M8="","-",'F. Financiación'!M8)</f>
        <v>0</v>
      </c>
      <c r="M164" s="231">
        <f>+IF('F. Financiación'!N8="","-",'F. Financiación'!N8)</f>
        <v>0</v>
      </c>
      <c r="N164" s="231">
        <f>+IF('F. Financiación'!O8="","-",'F. Financiación'!O8)</f>
        <v>0</v>
      </c>
      <c r="O164" s="231">
        <f>+IF('F. Financiación'!P8="","-",'F. Financiación'!P8)</f>
        <v>0</v>
      </c>
      <c r="P164" s="231">
        <f>+IF('F. Financiación'!Q8="","-",'F. Financiación'!Q8)</f>
        <v>0</v>
      </c>
      <c r="Q164" s="231">
        <f>+IF('F. Financiación'!R8="","-",'F. Financiación'!R8)</f>
        <v>0</v>
      </c>
      <c r="R164" s="231">
        <f>+IF('F. Financiación'!S8="","-",'F. Financiación'!S8)</f>
        <v>0</v>
      </c>
      <c r="S164" s="231">
        <f>+IF('F. Financiación'!T8="","-",'F. Financiación'!T8)</f>
        <v>0</v>
      </c>
      <c r="T164" s="231">
        <f>+IF('F. Financiación'!U8="","-",'F. Financiación'!U8)</f>
        <v>0</v>
      </c>
      <c r="U164" s="231">
        <f>+IF('F. Financiación'!V8="","-",'F. Financiación'!V8)</f>
        <v>0</v>
      </c>
      <c r="V164" s="231">
        <f>+IF('F. Financiación'!W8="","-",'F. Financiación'!W8)</f>
        <v>0</v>
      </c>
      <c r="W164" s="231">
        <f>+IF('F. Financiación'!X8="","-",'F. Financiación'!X8)</f>
        <v>0</v>
      </c>
      <c r="X164" s="231">
        <f>+IF('F. Financiación'!Y8="","-",'F. Financiación'!Y8)</f>
        <v>0</v>
      </c>
      <c r="Y164" s="231">
        <f>+IF('F. Financiación'!Z8="","-",'F. Financiación'!Z8)</f>
        <v>0</v>
      </c>
      <c r="Z164" s="231">
        <f>+IF('F. Financiación'!AA8="","-",'F. Financiación'!AA8)</f>
        <v>0</v>
      </c>
      <c r="AA164" s="231">
        <f>+IF('F. Financiación'!AB8="","-",'F. Financiación'!AB8)</f>
        <v>0</v>
      </c>
      <c r="AB164" s="231">
        <f>+IF('F. Financiación'!AC8="","-",'F. Financiación'!AC8)</f>
        <v>0</v>
      </c>
      <c r="AC164" s="231">
        <f>+IF('F. Financiación'!AD8="","-",'F. Financiación'!AD8)</f>
        <v>0</v>
      </c>
      <c r="AD164" s="231">
        <f>+IF('F. Financiación'!AE8="","-",'F. Financiación'!AE8)</f>
        <v>0</v>
      </c>
      <c r="AE164" s="231">
        <f>+IF('F. Financiación'!AF8="","-",'F. Financiación'!AF8)</f>
        <v>0</v>
      </c>
      <c r="AF164" s="231">
        <f>+IF('F. Financiación'!AG8="","-",'F. Financiación'!AG8)</f>
        <v>0</v>
      </c>
      <c r="AG164" s="231">
        <f>+IF('F. Financiación'!AH8="","-",'F. Financiación'!AH8)</f>
        <v>0</v>
      </c>
      <c r="AH164" s="232">
        <f>+IF('F. Financiación'!AI8="","-",'F. Financiación'!AI8)</f>
        <v>0</v>
      </c>
    </row>
    <row r="165" spans="3:34" ht="15.75" thickBot="1">
      <c r="C165" s="4" t="s">
        <v>47</v>
      </c>
      <c r="D165" s="270">
        <f>+IF('F. Financiación'!E9="","-",'F. Financiación'!E9)</f>
        <v>600</v>
      </c>
      <c r="E165" s="271">
        <f>+IF('F. Financiación'!F9="","-",'F. Financiación'!F9)</f>
        <v>0</v>
      </c>
      <c r="F165" s="271">
        <f>+IF('F. Financiación'!G9="","-",'F. Financiación'!G9)</f>
        <v>0</v>
      </c>
      <c r="G165" s="271">
        <f>+IF('F. Financiación'!H9="","-",'F. Financiación'!H9)</f>
        <v>0</v>
      </c>
      <c r="H165" s="271">
        <f>+IF('F. Financiación'!I9="","-",'F. Financiación'!I9)</f>
        <v>0</v>
      </c>
      <c r="I165" s="271">
        <f>+IF('F. Financiación'!J9="","-",'F. Financiación'!J9)</f>
        <v>0</v>
      </c>
      <c r="J165" s="271">
        <f>+IF('F. Financiación'!K9="","-",'F. Financiación'!K9)</f>
        <v>0</v>
      </c>
      <c r="K165" s="271">
        <f>+IF('F. Financiación'!L9="","-",'F. Financiación'!L9)</f>
        <v>0</v>
      </c>
      <c r="L165" s="271">
        <f>+IF('F. Financiación'!M9="","-",'F. Financiación'!M9)</f>
        <v>0</v>
      </c>
      <c r="M165" s="271">
        <f>+IF('F. Financiación'!N9="","-",'F. Financiación'!N9)</f>
        <v>0</v>
      </c>
      <c r="N165" s="271">
        <f>+IF('F. Financiación'!O9="","-",'F. Financiación'!O9)</f>
        <v>0</v>
      </c>
      <c r="O165" s="271">
        <f>+IF('F. Financiación'!P9="","-",'F. Financiación'!P9)</f>
        <v>0</v>
      </c>
      <c r="P165" s="271">
        <f>+IF('F. Financiación'!Q9="","-",'F. Financiación'!Q9)</f>
        <v>0</v>
      </c>
      <c r="Q165" s="271">
        <f>+IF('F. Financiación'!R9="","-",'F. Financiación'!R9)</f>
        <v>0</v>
      </c>
      <c r="R165" s="271">
        <f>+IF('F. Financiación'!S9="","-",'F. Financiación'!S9)</f>
        <v>0</v>
      </c>
      <c r="S165" s="271">
        <f>+IF('F. Financiación'!T9="","-",'F. Financiación'!T9)</f>
        <v>0</v>
      </c>
      <c r="T165" s="271">
        <f>+IF('F. Financiación'!U9="","-",'F. Financiación'!U9)</f>
        <v>0</v>
      </c>
      <c r="U165" s="271">
        <f>+IF('F. Financiación'!V9="","-",'F. Financiación'!V9)</f>
        <v>0</v>
      </c>
      <c r="V165" s="271">
        <f>+IF('F. Financiación'!W9="","-",'F. Financiación'!W9)</f>
        <v>0</v>
      </c>
      <c r="W165" s="271">
        <f>+IF('F. Financiación'!X9="","-",'F. Financiación'!X9)</f>
        <v>0</v>
      </c>
      <c r="X165" s="271">
        <f>+IF('F. Financiación'!Y9="","-",'F. Financiación'!Y9)</f>
        <v>0</v>
      </c>
      <c r="Y165" s="271">
        <f>+IF('F. Financiación'!Z9="","-",'F. Financiación'!Z9)</f>
        <v>0</v>
      </c>
      <c r="Z165" s="271">
        <f>+IF('F. Financiación'!AA9="","-",'F. Financiación'!AA9)</f>
        <v>0</v>
      </c>
      <c r="AA165" s="271">
        <f>+IF('F. Financiación'!AB9="","-",'F. Financiación'!AB9)</f>
        <v>0</v>
      </c>
      <c r="AB165" s="271">
        <f>+IF('F. Financiación'!AC9="","-",'F. Financiación'!AC9)</f>
        <v>0</v>
      </c>
      <c r="AC165" s="271">
        <f>+IF('F. Financiación'!AD9="","-",'F. Financiación'!AD9)</f>
        <v>0</v>
      </c>
      <c r="AD165" s="271">
        <f>+IF('F. Financiación'!AE9="","-",'F. Financiación'!AE9)</f>
        <v>0</v>
      </c>
      <c r="AE165" s="271">
        <f>+IF('F. Financiación'!AF9="","-",'F. Financiación'!AF9)</f>
        <v>0</v>
      </c>
      <c r="AF165" s="271">
        <f>+IF('F. Financiación'!AG9="","-",'F. Financiación'!AG9)</f>
        <v>0</v>
      </c>
      <c r="AG165" s="271">
        <f>+IF('F. Financiación'!AH9="","-",'F. Financiación'!AH9)</f>
        <v>0</v>
      </c>
      <c r="AH165" s="272">
        <f>+IF('F. Financiación'!AI9="","-",'F. Financiación'!AI9)</f>
        <v>0</v>
      </c>
    </row>
    <row r="166" spans="3:34" ht="15.75" thickBot="1">
      <c r="C166" s="4" t="s">
        <v>14</v>
      </c>
      <c r="D166" s="270">
        <f>+IF('F. Financiación'!E10="","-",'F. Financiación'!E10)</f>
        <v>0</v>
      </c>
      <c r="E166" s="271">
        <f>+IF('F. Financiación'!F10="","-",'F. Financiación'!F10)</f>
        <v>0</v>
      </c>
      <c r="F166" s="271">
        <f>+IF('F. Financiación'!G10="","-",'F. Financiación'!G10)</f>
        <v>0</v>
      </c>
      <c r="G166" s="271">
        <f>+IF('F. Financiación'!H10="","-",'F. Financiación'!H10)</f>
        <v>0</v>
      </c>
      <c r="H166" s="271">
        <f>+IF('F. Financiación'!I10="","-",'F. Financiación'!I10)</f>
        <v>0</v>
      </c>
      <c r="I166" s="271">
        <f>+IF('F. Financiación'!J10="","-",'F. Financiación'!J10)</f>
        <v>0</v>
      </c>
      <c r="J166" s="271">
        <f>+IF('F. Financiación'!K10="","-",'F. Financiación'!K10)</f>
        <v>0</v>
      </c>
      <c r="K166" s="271">
        <f>+IF('F. Financiación'!L10="","-",'F. Financiación'!L10)</f>
        <v>0</v>
      </c>
      <c r="L166" s="271">
        <f>+IF('F. Financiación'!M10="","-",'F. Financiación'!M10)</f>
        <v>0</v>
      </c>
      <c r="M166" s="271">
        <f>+IF('F. Financiación'!N10="","-",'F. Financiación'!N10)</f>
        <v>0</v>
      </c>
      <c r="N166" s="271">
        <f>+IF('F. Financiación'!O10="","-",'F. Financiación'!O10)</f>
        <v>0</v>
      </c>
      <c r="O166" s="271">
        <f>+IF('F. Financiación'!P10="","-",'F. Financiación'!P10)</f>
        <v>0</v>
      </c>
      <c r="P166" s="271">
        <f>+IF('F. Financiación'!Q10="","-",'F. Financiación'!Q10)</f>
        <v>0</v>
      </c>
      <c r="Q166" s="271">
        <f>+IF('F. Financiación'!R10="","-",'F. Financiación'!R10)</f>
        <v>0</v>
      </c>
      <c r="R166" s="271">
        <f>+IF('F. Financiación'!S10="","-",'F. Financiación'!S10)</f>
        <v>0</v>
      </c>
      <c r="S166" s="271">
        <f>+IF('F. Financiación'!T10="","-",'F. Financiación'!T10)</f>
        <v>0</v>
      </c>
      <c r="T166" s="271">
        <f>+IF('F. Financiación'!U10="","-",'F. Financiación'!U10)</f>
        <v>0</v>
      </c>
      <c r="U166" s="271">
        <f>+IF('F. Financiación'!V10="","-",'F. Financiación'!V10)</f>
        <v>0</v>
      </c>
      <c r="V166" s="271">
        <f>+IF('F. Financiación'!W10="","-",'F. Financiación'!W10)</f>
        <v>0</v>
      </c>
      <c r="W166" s="271">
        <f>+IF('F. Financiación'!X10="","-",'F. Financiación'!X10)</f>
        <v>0</v>
      </c>
      <c r="X166" s="271">
        <f>+IF('F. Financiación'!Y10="","-",'F. Financiación'!Y10)</f>
        <v>0</v>
      </c>
      <c r="Y166" s="271">
        <f>+IF('F. Financiación'!Z10="","-",'F. Financiación'!Z10)</f>
        <v>0</v>
      </c>
      <c r="Z166" s="271">
        <f>+IF('F. Financiación'!AA10="","-",'F. Financiación'!AA10)</f>
        <v>0</v>
      </c>
      <c r="AA166" s="271">
        <f>+IF('F. Financiación'!AB10="","-",'F. Financiación'!AB10)</f>
        <v>0</v>
      </c>
      <c r="AB166" s="271">
        <f>+IF('F. Financiación'!AC10="","-",'F. Financiación'!AC10)</f>
        <v>0</v>
      </c>
      <c r="AC166" s="271">
        <f>+IF('F. Financiación'!AD10="","-",'F. Financiación'!AD10)</f>
        <v>0</v>
      </c>
      <c r="AD166" s="271">
        <f>+IF('F. Financiación'!AE10="","-",'F. Financiación'!AE10)</f>
        <v>0</v>
      </c>
      <c r="AE166" s="271">
        <f>+IF('F. Financiación'!AF10="","-",'F. Financiación'!AF10)</f>
        <v>0</v>
      </c>
      <c r="AF166" s="271">
        <f>+IF('F. Financiación'!AG10="","-",'F. Financiación'!AG10)</f>
        <v>0</v>
      </c>
      <c r="AG166" s="271">
        <f>+IF('F. Financiación'!AH10="","-",'F. Financiación'!AH10)</f>
        <v>0</v>
      </c>
      <c r="AH166" s="272">
        <f>+IF('F. Financiación'!AI10="","-",'F. Financiación'!AI10)</f>
        <v>0</v>
      </c>
    </row>
    <row r="167" spans="3:34" ht="15.75" thickBot="1">
      <c r="C167" s="6" t="s">
        <v>13</v>
      </c>
      <c r="D167" s="229">
        <f>+IF('F. Financiación'!E11="","-",'F. Financiación'!E11)</f>
        <v>2000</v>
      </c>
      <c r="E167" s="236">
        <f>+IF('F. Financiación'!F11="","-",'F. Financiación'!F11)</f>
        <v>0</v>
      </c>
      <c r="F167" s="236">
        <f>+IF('F. Financiación'!G11="","-",'F. Financiación'!G11)</f>
        <v>0</v>
      </c>
      <c r="G167" s="236">
        <f>+IF('F. Financiación'!H11="","-",'F. Financiación'!H11)</f>
        <v>0</v>
      </c>
      <c r="H167" s="236">
        <f>+IF('F. Financiación'!I11="","-",'F. Financiación'!I11)</f>
        <v>0</v>
      </c>
      <c r="I167" s="236">
        <f>+IF('F. Financiación'!J11="","-",'F. Financiación'!J11)</f>
        <v>0</v>
      </c>
      <c r="J167" s="236">
        <f>+IF('F. Financiación'!K11="","-",'F. Financiación'!K11)</f>
        <v>0</v>
      </c>
      <c r="K167" s="236">
        <f>+IF('F. Financiación'!L11="","-",'F. Financiación'!L11)</f>
        <v>0</v>
      </c>
      <c r="L167" s="236">
        <f>+IF('F. Financiación'!M11="","-",'F. Financiación'!M11)</f>
        <v>0</v>
      </c>
      <c r="M167" s="236">
        <f>+IF('F. Financiación'!N11="","-",'F. Financiación'!N11)</f>
        <v>0</v>
      </c>
      <c r="N167" s="236">
        <f>+IF('F. Financiación'!O11="","-",'F. Financiación'!O11)</f>
        <v>0</v>
      </c>
      <c r="O167" s="236">
        <f>+IF('F. Financiación'!P11="","-",'F. Financiación'!P11)</f>
        <v>0</v>
      </c>
      <c r="P167" s="236">
        <f>+IF('F. Financiación'!Q11="","-",'F. Financiación'!Q11)</f>
        <v>0</v>
      </c>
      <c r="Q167" s="236">
        <f>+IF('F. Financiación'!R11="","-",'F. Financiación'!R11)</f>
        <v>0</v>
      </c>
      <c r="R167" s="236">
        <f>+IF('F. Financiación'!S11="","-",'F. Financiación'!S11)</f>
        <v>0</v>
      </c>
      <c r="S167" s="236">
        <f>+IF('F. Financiación'!T11="","-",'F. Financiación'!T11)</f>
        <v>0</v>
      </c>
      <c r="T167" s="236">
        <f>+IF('F. Financiación'!U11="","-",'F. Financiación'!U11)</f>
        <v>0</v>
      </c>
      <c r="U167" s="236">
        <f>+IF('F. Financiación'!V11="","-",'F. Financiación'!V11)</f>
        <v>0</v>
      </c>
      <c r="V167" s="236">
        <f>+IF('F. Financiación'!W11="","-",'F. Financiación'!W11)</f>
        <v>0</v>
      </c>
      <c r="W167" s="236">
        <f>+IF('F. Financiación'!X11="","-",'F. Financiación'!X11)</f>
        <v>0</v>
      </c>
      <c r="X167" s="236">
        <f>+IF('F. Financiación'!Y11="","-",'F. Financiación'!Y11)</f>
        <v>0</v>
      </c>
      <c r="Y167" s="236">
        <f>+IF('F. Financiación'!Z11="","-",'F. Financiación'!Z11)</f>
        <v>0</v>
      </c>
      <c r="Z167" s="236">
        <f>+IF('F. Financiación'!AA11="","-",'F. Financiación'!AA11)</f>
        <v>0</v>
      </c>
      <c r="AA167" s="236">
        <f>+IF('F. Financiación'!AB11="","-",'F. Financiación'!AB11)</f>
        <v>0</v>
      </c>
      <c r="AB167" s="236">
        <f>+IF('F. Financiación'!AC11="","-",'F. Financiación'!AC11)</f>
        <v>0</v>
      </c>
      <c r="AC167" s="236">
        <f>+IF('F. Financiación'!AD11="","-",'F. Financiación'!AD11)</f>
        <v>0</v>
      </c>
      <c r="AD167" s="236">
        <f>+IF('F. Financiación'!AE11="","-",'F. Financiación'!AE11)</f>
        <v>0</v>
      </c>
      <c r="AE167" s="236">
        <f>+IF('F. Financiación'!AF11="","-",'F. Financiación'!AF11)</f>
        <v>0</v>
      </c>
      <c r="AF167" s="236">
        <f>+IF('F. Financiación'!AG11="","-",'F. Financiación'!AG11)</f>
        <v>0</v>
      </c>
      <c r="AG167" s="236">
        <f>+IF('F. Financiación'!AH11="","-",'F. Financiación'!AH11)</f>
        <v>0</v>
      </c>
      <c r="AH167" s="237">
        <f>+IF('F. Financiación'!AI11="","-",'F. Financiación'!AI11)</f>
        <v>0</v>
      </c>
    </row>
    <row r="169" spans="3:34" ht="15.75">
      <c r="C169" s="67" t="s">
        <v>48</v>
      </c>
    </row>
    <row r="170" spans="3:34" ht="15.75" thickBot="1"/>
    <row r="171" spans="3:34" ht="15.75" thickBot="1">
      <c r="C171" s="3"/>
      <c r="D171" s="82">
        <v>0</v>
      </c>
      <c r="E171" s="83">
        <v>1</v>
      </c>
      <c r="F171" s="83">
        <v>2</v>
      </c>
      <c r="G171" s="83">
        <v>3</v>
      </c>
      <c r="H171" s="83">
        <v>4</v>
      </c>
      <c r="I171" s="83">
        <v>5</v>
      </c>
      <c r="J171" s="83">
        <v>6</v>
      </c>
      <c r="K171" s="83">
        <v>7</v>
      </c>
      <c r="L171" s="83">
        <v>8</v>
      </c>
      <c r="M171" s="83">
        <v>9</v>
      </c>
      <c r="N171" s="83">
        <v>10</v>
      </c>
      <c r="O171" s="83">
        <v>11</v>
      </c>
      <c r="P171" s="83">
        <v>12</v>
      </c>
      <c r="Q171" s="83">
        <v>13</v>
      </c>
      <c r="R171" s="83">
        <v>14</v>
      </c>
      <c r="S171" s="84">
        <v>15</v>
      </c>
      <c r="T171" s="83">
        <v>16</v>
      </c>
      <c r="U171" s="85">
        <v>17</v>
      </c>
      <c r="V171" s="86">
        <v>18</v>
      </c>
      <c r="W171" s="86">
        <v>19</v>
      </c>
      <c r="X171" s="87">
        <v>20</v>
      </c>
      <c r="Y171" s="83">
        <v>21</v>
      </c>
      <c r="Z171" s="85">
        <v>22</v>
      </c>
      <c r="AA171" s="86">
        <v>23</v>
      </c>
      <c r="AB171" s="86">
        <v>24</v>
      </c>
      <c r="AC171" s="87">
        <v>25</v>
      </c>
      <c r="AD171" s="83">
        <v>26</v>
      </c>
      <c r="AE171" s="85">
        <v>27</v>
      </c>
      <c r="AF171" s="86">
        <v>28</v>
      </c>
      <c r="AG171" s="86">
        <v>29</v>
      </c>
      <c r="AH171" s="88">
        <v>30</v>
      </c>
    </row>
    <row r="172" spans="3:34" ht="15.75" thickBot="1">
      <c r="C172" s="4" t="s">
        <v>46</v>
      </c>
      <c r="D172" s="225">
        <f>+IF('F. Financiación'!E16="","-",'F. Financiación'!E16)</f>
        <v>4550</v>
      </c>
      <c r="E172" s="231">
        <f>+IF('F. Financiación'!F16="","-",'F. Financiación'!F16)</f>
        <v>0</v>
      </c>
      <c r="F172" s="231">
        <f>+IF('F. Financiación'!G16="","-",'F. Financiación'!G16)</f>
        <v>0</v>
      </c>
      <c r="G172" s="231">
        <f>+IF('F. Financiación'!H16="","-",'F. Financiación'!H16)</f>
        <v>0</v>
      </c>
      <c r="H172" s="231">
        <f>+IF('F. Financiación'!I16="","-",'F. Financiación'!I16)</f>
        <v>0</v>
      </c>
      <c r="I172" s="231">
        <f>+IF('F. Financiación'!J16="","-",'F. Financiación'!J16)</f>
        <v>0</v>
      </c>
      <c r="J172" s="231">
        <f>+IF('F. Financiación'!K16="","-",'F. Financiación'!K16)</f>
        <v>0</v>
      </c>
      <c r="K172" s="231">
        <f>+IF('F. Financiación'!L16="","-",'F. Financiación'!L16)</f>
        <v>0</v>
      </c>
      <c r="L172" s="231">
        <f>+IF('F. Financiación'!M16="","-",'F. Financiación'!M16)</f>
        <v>0</v>
      </c>
      <c r="M172" s="231">
        <f>+IF('F. Financiación'!N16="","-",'F. Financiación'!N16)</f>
        <v>0</v>
      </c>
      <c r="N172" s="231">
        <f>+IF('F. Financiación'!O16="","-",'F. Financiación'!O16)</f>
        <v>0</v>
      </c>
      <c r="O172" s="231">
        <f>+IF('F. Financiación'!P16="","-",'F. Financiación'!P16)</f>
        <v>0</v>
      </c>
      <c r="P172" s="231">
        <f>+IF('F. Financiación'!Q16="","-",'F. Financiación'!Q16)</f>
        <v>0</v>
      </c>
      <c r="Q172" s="231">
        <f>+IF('F. Financiación'!R16="","-",'F. Financiación'!R16)</f>
        <v>0</v>
      </c>
      <c r="R172" s="231">
        <f>+IF('F. Financiación'!S16="","-",'F. Financiación'!S16)</f>
        <v>0</v>
      </c>
      <c r="S172" s="231">
        <f>+IF('F. Financiación'!T16="","-",'F. Financiación'!T16)</f>
        <v>0</v>
      </c>
      <c r="T172" s="231">
        <f>+IF('F. Financiación'!U16="","-",'F. Financiación'!U16)</f>
        <v>0</v>
      </c>
      <c r="U172" s="231">
        <f>+IF('F. Financiación'!V16="","-",'F. Financiación'!V16)</f>
        <v>0</v>
      </c>
      <c r="V172" s="231">
        <f>+IF('F. Financiación'!W16="","-",'F. Financiación'!W16)</f>
        <v>0</v>
      </c>
      <c r="W172" s="231">
        <f>+IF('F. Financiación'!X16="","-",'F. Financiación'!X16)</f>
        <v>0</v>
      </c>
      <c r="X172" s="231">
        <f>+IF('F. Financiación'!Y16="","-",'F. Financiación'!Y16)</f>
        <v>0</v>
      </c>
      <c r="Y172" s="231">
        <f>+IF('F. Financiación'!Z16="","-",'F. Financiación'!Z16)</f>
        <v>0</v>
      </c>
      <c r="Z172" s="231">
        <f>+IF('F. Financiación'!AA16="","-",'F. Financiación'!AA16)</f>
        <v>0</v>
      </c>
      <c r="AA172" s="231">
        <f>+IF('F. Financiación'!AB16="","-",'F. Financiación'!AB16)</f>
        <v>0</v>
      </c>
      <c r="AB172" s="231">
        <f>+IF('F. Financiación'!AC16="","-",'F. Financiación'!AC16)</f>
        <v>0</v>
      </c>
      <c r="AC172" s="231">
        <f>+IF('F. Financiación'!AD16="","-",'F. Financiación'!AD16)</f>
        <v>0</v>
      </c>
      <c r="AD172" s="231">
        <f>+IF('F. Financiación'!AE16="","-",'F. Financiación'!AE16)</f>
        <v>0</v>
      </c>
      <c r="AE172" s="231">
        <f>+IF('F. Financiación'!AF16="","-",'F. Financiación'!AF16)</f>
        <v>0</v>
      </c>
      <c r="AF172" s="231">
        <f>+IF('F. Financiación'!AG16="","-",'F. Financiación'!AG16)</f>
        <v>0</v>
      </c>
      <c r="AG172" s="231">
        <f>+IF('F. Financiación'!AH16="","-",'F. Financiación'!AH16)</f>
        <v>0</v>
      </c>
      <c r="AH172" s="232">
        <f>+IF('F. Financiación'!AI16="","-",'F. Financiación'!AI16)</f>
        <v>0</v>
      </c>
    </row>
    <row r="173" spans="3:34" ht="15.75" thickBot="1">
      <c r="C173" s="4" t="s">
        <v>47</v>
      </c>
      <c r="D173" s="270">
        <f>+IF('F. Financiación'!E17="","-",'F. Financiación'!E17)</f>
        <v>8450</v>
      </c>
      <c r="E173" s="271">
        <f>+IF('F. Financiación'!F17="","-",'F. Financiación'!F17)</f>
        <v>0</v>
      </c>
      <c r="F173" s="271">
        <f>+IF('F. Financiación'!G17="","-",'F. Financiación'!G17)</f>
        <v>0</v>
      </c>
      <c r="G173" s="271">
        <f>+IF('F. Financiación'!H17="","-",'F. Financiación'!H17)</f>
        <v>0</v>
      </c>
      <c r="H173" s="271">
        <f>+IF('F. Financiación'!I17="","-",'F. Financiación'!I17)</f>
        <v>0</v>
      </c>
      <c r="I173" s="271">
        <f>+IF('F. Financiación'!J17="","-",'F. Financiación'!J17)</f>
        <v>0</v>
      </c>
      <c r="J173" s="271">
        <f>+IF('F. Financiación'!K17="","-",'F. Financiación'!K17)</f>
        <v>0</v>
      </c>
      <c r="K173" s="271">
        <f>+IF('F. Financiación'!L17="","-",'F. Financiación'!L17)</f>
        <v>0</v>
      </c>
      <c r="L173" s="271">
        <f>+IF('F. Financiación'!M17="","-",'F. Financiación'!M17)</f>
        <v>0</v>
      </c>
      <c r="M173" s="271">
        <f>+IF('F. Financiación'!N17="","-",'F. Financiación'!N17)</f>
        <v>0</v>
      </c>
      <c r="N173" s="271">
        <f>+IF('F. Financiación'!O17="","-",'F. Financiación'!O17)</f>
        <v>0</v>
      </c>
      <c r="O173" s="271">
        <f>+IF('F. Financiación'!P17="","-",'F. Financiación'!P17)</f>
        <v>0</v>
      </c>
      <c r="P173" s="271">
        <f>+IF('F. Financiación'!Q17="","-",'F. Financiación'!Q17)</f>
        <v>0</v>
      </c>
      <c r="Q173" s="271">
        <f>+IF('F. Financiación'!R17="","-",'F. Financiación'!R17)</f>
        <v>0</v>
      </c>
      <c r="R173" s="271">
        <f>+IF('F. Financiación'!S17="","-",'F. Financiación'!S17)</f>
        <v>0</v>
      </c>
      <c r="S173" s="271">
        <f>+IF('F. Financiación'!T17="","-",'F. Financiación'!T17)</f>
        <v>0</v>
      </c>
      <c r="T173" s="271">
        <f>+IF('F. Financiación'!U17="","-",'F. Financiación'!U17)</f>
        <v>0</v>
      </c>
      <c r="U173" s="271">
        <f>+IF('F. Financiación'!V17="","-",'F. Financiación'!V17)</f>
        <v>0</v>
      </c>
      <c r="V173" s="271">
        <f>+IF('F. Financiación'!W17="","-",'F. Financiación'!W17)</f>
        <v>0</v>
      </c>
      <c r="W173" s="271">
        <f>+IF('F. Financiación'!X17="","-",'F. Financiación'!X17)</f>
        <v>0</v>
      </c>
      <c r="X173" s="271">
        <f>+IF('F. Financiación'!Y17="","-",'F. Financiación'!Y17)</f>
        <v>0</v>
      </c>
      <c r="Y173" s="271">
        <f>+IF('F. Financiación'!Z17="","-",'F. Financiación'!Z17)</f>
        <v>0</v>
      </c>
      <c r="Z173" s="271">
        <f>+IF('F. Financiación'!AA17="","-",'F. Financiación'!AA17)</f>
        <v>0</v>
      </c>
      <c r="AA173" s="271">
        <f>+IF('F. Financiación'!AB17="","-",'F. Financiación'!AB17)</f>
        <v>0</v>
      </c>
      <c r="AB173" s="271">
        <f>+IF('F. Financiación'!AC17="","-",'F. Financiación'!AC17)</f>
        <v>0</v>
      </c>
      <c r="AC173" s="271">
        <f>+IF('F. Financiación'!AD17="","-",'F. Financiación'!AD17)</f>
        <v>0</v>
      </c>
      <c r="AD173" s="271">
        <f>+IF('F. Financiación'!AE17="","-",'F. Financiación'!AE17)</f>
        <v>0</v>
      </c>
      <c r="AE173" s="271">
        <f>+IF('F. Financiación'!AF17="","-",'F. Financiación'!AF17)</f>
        <v>0</v>
      </c>
      <c r="AF173" s="271">
        <f>+IF('F. Financiación'!AG17="","-",'F. Financiación'!AG17)</f>
        <v>0</v>
      </c>
      <c r="AG173" s="271">
        <f>+IF('F. Financiación'!AH17="","-",'F. Financiación'!AH17)</f>
        <v>0</v>
      </c>
      <c r="AH173" s="272">
        <f>+IF('F. Financiación'!AI17="","-",'F. Financiación'!AI17)</f>
        <v>0</v>
      </c>
    </row>
    <row r="174" spans="3:34" ht="15.75" thickBot="1">
      <c r="C174" s="4" t="s">
        <v>14</v>
      </c>
      <c r="D174" s="270">
        <f>+IF('F. Financiación'!E18="","-",'F. Financiación'!E18)</f>
        <v>0</v>
      </c>
      <c r="E174" s="271">
        <f>+IF('F. Financiación'!F18="","-",'F. Financiación'!F18)</f>
        <v>0</v>
      </c>
      <c r="F174" s="271">
        <f>+IF('F. Financiación'!G18="","-",'F. Financiación'!G18)</f>
        <v>0</v>
      </c>
      <c r="G174" s="271">
        <f>+IF('F. Financiación'!H18="","-",'F. Financiación'!H18)</f>
        <v>0</v>
      </c>
      <c r="H174" s="271">
        <f>+IF('F. Financiación'!I18="","-",'F. Financiación'!I18)</f>
        <v>0</v>
      </c>
      <c r="I174" s="271">
        <f>+IF('F. Financiación'!J18="","-",'F. Financiación'!J18)</f>
        <v>0</v>
      </c>
      <c r="J174" s="271">
        <f>+IF('F. Financiación'!K18="","-",'F. Financiación'!K18)</f>
        <v>0</v>
      </c>
      <c r="K174" s="271">
        <f>+IF('F. Financiación'!L18="","-",'F. Financiación'!L18)</f>
        <v>0</v>
      </c>
      <c r="L174" s="271">
        <f>+IF('F. Financiación'!M18="","-",'F. Financiación'!M18)</f>
        <v>0</v>
      </c>
      <c r="M174" s="271">
        <f>+IF('F. Financiación'!N18="","-",'F. Financiación'!N18)</f>
        <v>0</v>
      </c>
      <c r="N174" s="271">
        <f>+IF('F. Financiación'!O18="","-",'F. Financiación'!O18)</f>
        <v>0</v>
      </c>
      <c r="O174" s="271">
        <f>+IF('F. Financiación'!P18="","-",'F. Financiación'!P18)</f>
        <v>0</v>
      </c>
      <c r="P174" s="271">
        <f>+IF('F. Financiación'!Q18="","-",'F. Financiación'!Q18)</f>
        <v>0</v>
      </c>
      <c r="Q174" s="271">
        <f>+IF('F. Financiación'!R18="","-",'F. Financiación'!R18)</f>
        <v>0</v>
      </c>
      <c r="R174" s="271">
        <f>+IF('F. Financiación'!S18="","-",'F. Financiación'!S18)</f>
        <v>0</v>
      </c>
      <c r="S174" s="271">
        <f>+IF('F. Financiación'!T18="","-",'F. Financiación'!T18)</f>
        <v>0</v>
      </c>
      <c r="T174" s="271">
        <f>+IF('F. Financiación'!U18="","-",'F. Financiación'!U18)</f>
        <v>0</v>
      </c>
      <c r="U174" s="271">
        <f>+IF('F. Financiación'!V18="","-",'F. Financiación'!V18)</f>
        <v>0</v>
      </c>
      <c r="V174" s="271">
        <f>+IF('F. Financiación'!W18="","-",'F. Financiación'!W18)</f>
        <v>0</v>
      </c>
      <c r="W174" s="271">
        <f>+IF('F. Financiación'!X18="","-",'F. Financiación'!X18)</f>
        <v>0</v>
      </c>
      <c r="X174" s="271">
        <f>+IF('F. Financiación'!Y18="","-",'F. Financiación'!Y18)</f>
        <v>0</v>
      </c>
      <c r="Y174" s="271">
        <f>+IF('F. Financiación'!Z18="","-",'F. Financiación'!Z18)</f>
        <v>0</v>
      </c>
      <c r="Z174" s="271">
        <f>+IF('F. Financiación'!AA18="","-",'F. Financiación'!AA18)</f>
        <v>0</v>
      </c>
      <c r="AA174" s="271">
        <f>+IF('F. Financiación'!AB18="","-",'F. Financiación'!AB18)</f>
        <v>0</v>
      </c>
      <c r="AB174" s="271">
        <f>+IF('F. Financiación'!AC18="","-",'F. Financiación'!AC18)</f>
        <v>0</v>
      </c>
      <c r="AC174" s="271">
        <f>+IF('F. Financiación'!AD18="","-",'F. Financiación'!AD18)</f>
        <v>0</v>
      </c>
      <c r="AD174" s="271">
        <f>+IF('F. Financiación'!AE18="","-",'F. Financiación'!AE18)</f>
        <v>0</v>
      </c>
      <c r="AE174" s="271">
        <f>+IF('F. Financiación'!AF18="","-",'F. Financiación'!AF18)</f>
        <v>0</v>
      </c>
      <c r="AF174" s="271">
        <f>+IF('F. Financiación'!AG18="","-",'F. Financiación'!AG18)</f>
        <v>0</v>
      </c>
      <c r="AG174" s="271">
        <f>+IF('F. Financiación'!AH18="","-",'F. Financiación'!AH18)</f>
        <v>0</v>
      </c>
      <c r="AH174" s="272">
        <f>+IF('F. Financiación'!AI18="","-",'F. Financiación'!AI18)</f>
        <v>0</v>
      </c>
    </row>
    <row r="175" spans="3:34" ht="15.75" thickBot="1">
      <c r="C175" s="6" t="s">
        <v>13</v>
      </c>
      <c r="D175" s="229">
        <f>+IF('F. Financiación'!E19="","-",'F. Financiación'!E19)</f>
        <v>13000</v>
      </c>
      <c r="E175" s="236">
        <f>+IF('F. Financiación'!F19="","-",'F. Financiación'!F19)</f>
        <v>0</v>
      </c>
      <c r="F175" s="236">
        <f>+IF('F. Financiación'!G19="","-",'F. Financiación'!G19)</f>
        <v>0</v>
      </c>
      <c r="G175" s="236">
        <f>+IF('F. Financiación'!H19="","-",'F. Financiación'!H19)</f>
        <v>0</v>
      </c>
      <c r="H175" s="236">
        <f>+IF('F. Financiación'!I19="","-",'F. Financiación'!I19)</f>
        <v>0</v>
      </c>
      <c r="I175" s="236">
        <f>+IF('F. Financiación'!J19="","-",'F. Financiación'!J19)</f>
        <v>0</v>
      </c>
      <c r="J175" s="236">
        <f>+IF('F. Financiación'!K19="","-",'F. Financiación'!K19)</f>
        <v>0</v>
      </c>
      <c r="K175" s="236">
        <f>+IF('F. Financiación'!L19="","-",'F. Financiación'!L19)</f>
        <v>0</v>
      </c>
      <c r="L175" s="236">
        <f>+IF('F. Financiación'!M19="","-",'F. Financiación'!M19)</f>
        <v>0</v>
      </c>
      <c r="M175" s="236">
        <f>+IF('F. Financiación'!N19="","-",'F. Financiación'!N19)</f>
        <v>0</v>
      </c>
      <c r="N175" s="236">
        <f>+IF('F. Financiación'!O19="","-",'F. Financiación'!O19)</f>
        <v>0</v>
      </c>
      <c r="O175" s="236">
        <f>+IF('F. Financiación'!P19="","-",'F. Financiación'!P19)</f>
        <v>0</v>
      </c>
      <c r="P175" s="236">
        <f>+IF('F. Financiación'!Q19="","-",'F. Financiación'!Q19)</f>
        <v>0</v>
      </c>
      <c r="Q175" s="236">
        <f>+IF('F. Financiación'!R19="","-",'F. Financiación'!R19)</f>
        <v>0</v>
      </c>
      <c r="R175" s="236">
        <f>+IF('F. Financiación'!S19="","-",'F. Financiación'!S19)</f>
        <v>0</v>
      </c>
      <c r="S175" s="236">
        <f>+IF('F. Financiación'!T19="","-",'F. Financiación'!T19)</f>
        <v>0</v>
      </c>
      <c r="T175" s="236">
        <f>+IF('F. Financiación'!U19="","-",'F. Financiación'!U19)</f>
        <v>0</v>
      </c>
      <c r="U175" s="236">
        <f>+IF('F. Financiación'!V19="","-",'F. Financiación'!V19)</f>
        <v>0</v>
      </c>
      <c r="V175" s="236">
        <f>+IF('F. Financiación'!W19="","-",'F. Financiación'!W19)</f>
        <v>0</v>
      </c>
      <c r="W175" s="236">
        <f>+IF('F. Financiación'!X19="","-",'F. Financiación'!X19)</f>
        <v>0</v>
      </c>
      <c r="X175" s="236">
        <f>+IF('F. Financiación'!Y19="","-",'F. Financiación'!Y19)</f>
        <v>0</v>
      </c>
      <c r="Y175" s="236">
        <f>+IF('F. Financiación'!Z19="","-",'F. Financiación'!Z19)</f>
        <v>0</v>
      </c>
      <c r="Z175" s="236">
        <f>+IF('F. Financiación'!AA19="","-",'F. Financiación'!AA19)</f>
        <v>0</v>
      </c>
      <c r="AA175" s="236">
        <f>+IF('F. Financiación'!AB19="","-",'F. Financiación'!AB19)</f>
        <v>0</v>
      </c>
      <c r="AB175" s="236">
        <f>+IF('F. Financiación'!AC19="","-",'F. Financiación'!AC19)</f>
        <v>0</v>
      </c>
      <c r="AC175" s="236">
        <f>+IF('F. Financiación'!AD19="","-",'F. Financiación'!AD19)</f>
        <v>0</v>
      </c>
      <c r="AD175" s="236">
        <f>+IF('F. Financiación'!AE19="","-",'F. Financiación'!AE19)</f>
        <v>0</v>
      </c>
      <c r="AE175" s="236">
        <f>+IF('F. Financiación'!AF19="","-",'F. Financiación'!AF19)</f>
        <v>0</v>
      </c>
      <c r="AF175" s="236">
        <f>+IF('F. Financiación'!AG19="","-",'F. Financiación'!AG19)</f>
        <v>0</v>
      </c>
      <c r="AG175" s="236">
        <f>+IF('F. Financiación'!AH19="","-",'F. Financiación'!AH19)</f>
        <v>0</v>
      </c>
      <c r="AH175" s="237">
        <f>+IF('F. Financiación'!AI19="","-",'F. Financiación'!AI19)</f>
        <v>0</v>
      </c>
    </row>
    <row r="179" spans="3:34" ht="15.75">
      <c r="C179" s="39" t="s">
        <v>154</v>
      </c>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row>
    <row r="181" spans="3:34" ht="15.75">
      <c r="C181" s="67" t="s">
        <v>155</v>
      </c>
    </row>
    <row r="182" spans="3:34" ht="15.75" thickBot="1"/>
    <row r="183" spans="3:34" ht="15.75" thickBot="1">
      <c r="C183" s="3"/>
      <c r="D183" s="82">
        <v>0</v>
      </c>
      <c r="E183" s="83">
        <v>1</v>
      </c>
      <c r="F183" s="83">
        <v>2</v>
      </c>
      <c r="G183" s="83">
        <v>3</v>
      </c>
      <c r="H183" s="83">
        <v>4</v>
      </c>
      <c r="I183" s="83">
        <v>5</v>
      </c>
      <c r="J183" s="83">
        <v>6</v>
      </c>
      <c r="K183" s="83">
        <v>7</v>
      </c>
      <c r="L183" s="83">
        <v>8</v>
      </c>
      <c r="M183" s="83">
        <v>9</v>
      </c>
      <c r="N183" s="83">
        <v>10</v>
      </c>
      <c r="O183" s="83">
        <v>11</v>
      </c>
      <c r="P183" s="83">
        <v>12</v>
      </c>
      <c r="Q183" s="83">
        <v>13</v>
      </c>
      <c r="R183" s="83">
        <v>14</v>
      </c>
      <c r="S183" s="84">
        <v>15</v>
      </c>
      <c r="T183" s="83">
        <v>16</v>
      </c>
      <c r="U183" s="85">
        <v>17</v>
      </c>
      <c r="V183" s="86">
        <v>18</v>
      </c>
      <c r="W183" s="86">
        <v>19</v>
      </c>
      <c r="X183" s="87">
        <v>20</v>
      </c>
      <c r="Y183" s="83">
        <v>21</v>
      </c>
      <c r="Z183" s="85">
        <v>22</v>
      </c>
      <c r="AA183" s="86">
        <v>23</v>
      </c>
      <c r="AB183" s="86">
        <v>24</v>
      </c>
      <c r="AC183" s="87">
        <v>25</v>
      </c>
      <c r="AD183" s="83">
        <v>26</v>
      </c>
      <c r="AE183" s="85">
        <v>27</v>
      </c>
      <c r="AF183" s="86">
        <v>28</v>
      </c>
      <c r="AG183" s="86">
        <v>29</v>
      </c>
      <c r="AH183" s="88">
        <v>30</v>
      </c>
    </row>
    <row r="184" spans="3:34" ht="15.75" thickBot="1">
      <c r="C184" s="4" t="s">
        <v>8</v>
      </c>
      <c r="D184" s="225">
        <f>+IF('F. Caja Capital'!E8="","-",'F. Caja Capital'!E8)</f>
        <v>0</v>
      </c>
      <c r="E184" s="231">
        <f>+IF('F. Caja Capital'!F8="","-",'F. Caja Capital'!F8)</f>
        <v>115.61695447418973</v>
      </c>
      <c r="F184" s="231">
        <f>+IF('F. Caja Capital'!G8="","-",'F. Caja Capital'!G8)</f>
        <v>239.86170855906136</v>
      </c>
      <c r="G184" s="231">
        <f>+IF('F. Caja Capital'!H8="","-",'F. Caja Capital'!H8)</f>
        <v>372.84871535887885</v>
      </c>
      <c r="H184" s="231">
        <f>+IF('F. Caja Capital'!I8="","-",'F. Caja Capital'!I8)</f>
        <v>514.15986987475526</v>
      </c>
      <c r="I184" s="231">
        <f>+IF('F. Caja Capital'!J8="","-",'F. Caja Capital'!J8)</f>
        <v>663.40762610264983</v>
      </c>
      <c r="J184" s="231">
        <f>+IF('F. Caja Capital'!K8="","-",'F. Caja Capital'!K8)</f>
        <v>684.78261981567709</v>
      </c>
      <c r="K184" s="231">
        <f>+IF('F. Caja Capital'!L8="","-",'F. Caja Capital'!L8)</f>
        <v>706.15468538012431</v>
      </c>
      <c r="L184" s="231">
        <f>+IF('F. Caja Capital'!M8="","-",'F. Caja Capital'!M8)</f>
        <v>728.19377311083792</v>
      </c>
      <c r="M184" s="231">
        <f>+IF('F. Caja Capital'!N8="","-",'F. Caja Capital'!N8)</f>
        <v>750.18522505878525</v>
      </c>
      <c r="N184" s="231">
        <f>+IF('F. Caja Capital'!O8="","-",'F. Caja Capital'!O8)</f>
        <v>772.0831317782513</v>
      </c>
      <c r="O184" s="231">
        <f>+IF('F. Caja Capital'!P8="","-",'F. Caja Capital'!P8)</f>
        <v>793.84043443176245</v>
      </c>
      <c r="P184" s="231">
        <f>+IF('F. Caja Capital'!Q8="","-",'F. Caja Capital'!Q8)</f>
        <v>815.40907903527329</v>
      </c>
      <c r="Q184" s="231">
        <f>+IF('F. Caja Capital'!R8="","-",'F. Caja Capital'!R8)</f>
        <v>836.74018054283601</v>
      </c>
      <c r="R184" s="231">
        <f>+IF('F. Caja Capital'!S8="","-",'F. Caja Capital'!S8)</f>
        <v>858.62930366583657</v>
      </c>
      <c r="S184" s="231">
        <f>+IF('F. Caja Capital'!T8="","-",'F. Caja Capital'!T8)</f>
        <v>880.22383065303222</v>
      </c>
      <c r="T184" s="231">
        <f>+IF('F. Caja Capital'!U8="","-",'F. Caja Capital'!U8)</f>
        <v>902.36145999395592</v>
      </c>
      <c r="U184" s="231">
        <f>+IF('F. Caja Capital'!V8="","-",'F. Caja Capital'!V8)</f>
        <v>925.05585071280393</v>
      </c>
      <c r="V184" s="231">
        <f>+IF('F. Caja Capital'!W8="","-",'F. Caja Capital'!W8)</f>
        <v>948.32100535823076</v>
      </c>
      <c r="W184" s="231">
        <f>+IF('F. Caja Capital'!X8="","-",'F. Caja Capital'!X8)</f>
        <v>972.17127864299016</v>
      </c>
      <c r="X184" s="231">
        <f>+IF('F. Caja Capital'!Y8="","-",'F. Caja Capital'!Y8)</f>
        <v>996.62138630086133</v>
      </c>
      <c r="Y184" s="231">
        <f>+IF('F. Caja Capital'!Z8="","-",'F. Caja Capital'!Z8)</f>
        <v>1021.6864141663282</v>
      </c>
      <c r="Z184" s="231">
        <f>+IF('F. Caja Capital'!AA8="","-",'F. Caja Capital'!AA8)</f>
        <v>1047.3818274826112</v>
      </c>
      <c r="AA184" s="231">
        <f>+IF('F. Caja Capital'!AB8="","-",'F. Caja Capital'!AB8)</f>
        <v>1073.723480443799</v>
      </c>
      <c r="AB184" s="231">
        <f>+IF('F. Caja Capital'!AC8="","-",'F. Caja Capital'!AC8)</f>
        <v>1100.7276259769603</v>
      </c>
      <c r="AC184" s="231">
        <f>+IF('F. Caja Capital'!AD8="","-",'F. Caja Capital'!AD8)</f>
        <v>1128.410925770281</v>
      </c>
      <c r="AD184" s="231">
        <f>+IF('F. Caja Capital'!AE8="","-",'F. Caja Capital'!AE8)</f>
        <v>1156.7904605534036</v>
      </c>
      <c r="AE184" s="231">
        <f>+IF('F. Caja Capital'!AF8="","-",'F. Caja Capital'!AF8)</f>
        <v>1185.8837406363216</v>
      </c>
      <c r="AF184" s="231">
        <f>+IF('F. Caja Capital'!AG8="","-",'F. Caja Capital'!AG8)</f>
        <v>1215.7087167133247</v>
      </c>
      <c r="AG184" s="231">
        <f>+IF('F. Caja Capital'!AH8="","-",'F. Caja Capital'!AH8)</f>
        <v>1246.2837909386647</v>
      </c>
      <c r="AH184" s="232">
        <f>+IF('F. Caja Capital'!AI8="","-",'F. Caja Capital'!AI8)</f>
        <v>1277.6278282807721</v>
      </c>
    </row>
    <row r="185" spans="3:34" ht="15.75" thickBot="1">
      <c r="C185" s="5" t="s">
        <v>226</v>
      </c>
      <c r="D185" s="233">
        <f>+IF('F. Caja Capital'!E9="","-",'F. Caja Capital'!E9)</f>
        <v>0</v>
      </c>
      <c r="E185" s="233">
        <f>+IF('F. Caja Capital'!F9="","-",'F. Caja Capital'!F9)</f>
        <v>69.370172684513832</v>
      </c>
      <c r="F185" s="233">
        <f>+IF('F. Caja Capital'!G9="","-",'F. Caja Capital'!G9)</f>
        <v>143.9170251354368</v>
      </c>
      <c r="G185" s="233">
        <f>+IF('F. Caja Capital'!H9="","-",'F. Caja Capital'!H9)</f>
        <v>223.7092292153273</v>
      </c>
      <c r="H185" s="233">
        <f>+IF('F. Caja Capital'!I9="","-",'F. Caja Capital'!I9)</f>
        <v>308.49592192485312</v>
      </c>
      <c r="I185" s="233">
        <f>+IF('F. Caja Capital'!J9="","-",'F. Caja Capital'!J9)</f>
        <v>398.04457566158987</v>
      </c>
      <c r="J185" s="233">
        <f>+IF('F. Caja Capital'!K9="","-",'F. Caja Capital'!K9)</f>
        <v>410.86957188940625</v>
      </c>
      <c r="K185" s="233">
        <f>+IF('F. Caja Capital'!L9="","-",'F. Caja Capital'!L9)</f>
        <v>423.69281122807462</v>
      </c>
      <c r="L185" s="233">
        <f>+IF('F. Caja Capital'!M9="","-",'F. Caja Capital'!M9)</f>
        <v>436.91626386650279</v>
      </c>
      <c r="M185" s="233">
        <f>+IF('F. Caja Capital'!N9="","-",'F. Caja Capital'!N9)</f>
        <v>450.11113503527116</v>
      </c>
      <c r="N185" s="233">
        <f>+IF('F. Caja Capital'!O9="","-",'F. Caja Capital'!O9)</f>
        <v>463.24987906695077</v>
      </c>
      <c r="O185" s="233">
        <f>+IF('F. Caja Capital'!P9="","-",'F. Caja Capital'!P9)</f>
        <v>476.30426065905749</v>
      </c>
      <c r="P185" s="233">
        <f>+IF('F. Caja Capital'!Q9="","-",'F. Caja Capital'!Q9)</f>
        <v>489.24544742116404</v>
      </c>
      <c r="Q185" s="233">
        <f>+IF('F. Caja Capital'!R9="","-",'F. Caja Capital'!R9)</f>
        <v>502.04410832570159</v>
      </c>
      <c r="R185" s="233">
        <f>+IF('F. Caja Capital'!S9="","-",'F. Caja Capital'!S9)</f>
        <v>515.17758219950201</v>
      </c>
      <c r="S185" s="233">
        <f>+IF('F. Caja Capital'!T9="","-",'F. Caja Capital'!T9)</f>
        <v>528.13429839181936</v>
      </c>
      <c r="T185" s="233">
        <f>+IF('F. Caja Capital'!U9="","-",'F. Caja Capital'!U9)</f>
        <v>541.41687599637362</v>
      </c>
      <c r="U185" s="233">
        <f>+IF('F. Caja Capital'!V9="","-",'F. Caja Capital'!V9)</f>
        <v>555.03351042768247</v>
      </c>
      <c r="V185" s="233">
        <f>+IF('F. Caja Capital'!W9="","-",'F. Caja Capital'!W9)</f>
        <v>568.99260321493853</v>
      </c>
      <c r="W185" s="233">
        <f>+IF('F. Caja Capital'!X9="","-",'F. Caja Capital'!X9)</f>
        <v>583.30276718579421</v>
      </c>
      <c r="X185" s="233">
        <f>+IF('F. Caja Capital'!Y9="","-",'F. Caja Capital'!Y9)</f>
        <v>597.97283178051691</v>
      </c>
      <c r="Y185" s="233">
        <f>+IF('F. Caja Capital'!Z9="","-",'F. Caja Capital'!Z9)</f>
        <v>613.01184849979688</v>
      </c>
      <c r="Z185" s="233">
        <f>+IF('F. Caja Capital'!AA9="","-",'F. Caja Capital'!AA9)</f>
        <v>628.42909648956686</v>
      </c>
      <c r="AA185" s="233">
        <f>+IF('F. Caja Capital'!AB9="","-",'F. Caja Capital'!AB9)</f>
        <v>644.2340882662794</v>
      </c>
      <c r="AB185" s="233">
        <f>+IF('F. Caja Capital'!AC9="","-",'F. Caja Capital'!AC9)</f>
        <v>660.43657558617633</v>
      </c>
      <c r="AC185" s="233">
        <f>+IF('F. Caja Capital'!AD9="","-",'F. Caja Capital'!AD9)</f>
        <v>677.0465554621685</v>
      </c>
      <c r="AD185" s="233">
        <f>+IF('F. Caja Capital'!AE9="","-",'F. Caja Capital'!AE9)</f>
        <v>694.07427633204202</v>
      </c>
      <c r="AE185" s="233">
        <f>+IF('F. Caja Capital'!AF9="","-",'F. Caja Capital'!AF9)</f>
        <v>711.53024438179295</v>
      </c>
      <c r="AF185" s="233">
        <f>+IF('F. Caja Capital'!AG9="","-",'F. Caja Capital'!AG9)</f>
        <v>729.42523002799487</v>
      </c>
      <c r="AG185" s="233">
        <f>+IF('F. Caja Capital'!AH9="","-",'F. Caja Capital'!AH9)</f>
        <v>747.77027456319888</v>
      </c>
      <c r="AH185" s="234">
        <f>+IF('F. Caja Capital'!AI9="","-",'F. Caja Capital'!AI9)</f>
        <v>766.57669696846324</v>
      </c>
    </row>
    <row r="186" spans="3:34" ht="15.75" thickBot="1">
      <c r="C186" s="5" t="s">
        <v>236</v>
      </c>
      <c r="D186" s="227">
        <f>+IF('F. Caja Capital'!E10="","-",'F. Caja Capital'!E10)</f>
        <v>0</v>
      </c>
      <c r="E186" s="235">
        <f>+IF('F. Caja Capital'!F10="","-",'F. Caja Capital'!F10)</f>
        <v>46.246781789675893</v>
      </c>
      <c r="F186" s="233">
        <f>+IF('F. Caja Capital'!G10="","-",'F. Caja Capital'!G10)</f>
        <v>95.944683423624539</v>
      </c>
      <c r="G186" s="233">
        <f>+IF('F. Caja Capital'!H10="","-",'F. Caja Capital'!H10)</f>
        <v>149.13948614355152</v>
      </c>
      <c r="H186" s="233">
        <f>+IF('F. Caja Capital'!I10="","-",'F. Caja Capital'!I10)</f>
        <v>205.66394794990211</v>
      </c>
      <c r="I186" s="233">
        <f>+IF('F. Caja Capital'!J10="","-",'F. Caja Capital'!J10)</f>
        <v>265.3630504410599</v>
      </c>
      <c r="J186" s="233">
        <f>+IF('F. Caja Capital'!K10="","-",'F. Caja Capital'!K10)</f>
        <v>273.91304792627079</v>
      </c>
      <c r="K186" s="233">
        <f>+IF('F. Caja Capital'!L10="","-",'F. Caja Capital'!L10)</f>
        <v>282.46187415204969</v>
      </c>
      <c r="L186" s="233">
        <f>+IF('F. Caja Capital'!M10="","-",'F. Caja Capital'!M10)</f>
        <v>291.27750924433519</v>
      </c>
      <c r="M186" s="233">
        <f>+IF('F. Caja Capital'!N10="","-",'F. Caja Capital'!N10)</f>
        <v>300.07409002351409</v>
      </c>
      <c r="N186" s="233">
        <f>+IF('F. Caja Capital'!O10="","-",'F. Caja Capital'!O10)</f>
        <v>308.83325271130053</v>
      </c>
      <c r="O186" s="233">
        <f>+IF('F. Caja Capital'!P10="","-",'F. Caja Capital'!P10)</f>
        <v>317.53617377270496</v>
      </c>
      <c r="P186" s="233">
        <f>+IF('F. Caja Capital'!Q10="","-",'F. Caja Capital'!Q10)</f>
        <v>326.16363161410925</v>
      </c>
      <c r="Q186" s="233">
        <f>+IF('F. Caja Capital'!R10="","-",'F. Caja Capital'!R10)</f>
        <v>334.69607221713437</v>
      </c>
      <c r="R186" s="233">
        <f>+IF('F. Caja Capital'!S10="","-",'F. Caja Capital'!S10)</f>
        <v>343.45172146633456</v>
      </c>
      <c r="S186" s="233">
        <f>+IF('F. Caja Capital'!T10="","-",'F. Caja Capital'!T10)</f>
        <v>352.08953226121281</v>
      </c>
      <c r="T186" s="233">
        <f>+IF('F. Caja Capital'!U10="","-",'F. Caja Capital'!U10)</f>
        <v>360.94458399758224</v>
      </c>
      <c r="U186" s="233">
        <f>+IF('F. Caja Capital'!V10="","-",'F. Caja Capital'!V10)</f>
        <v>370.02234028512146</v>
      </c>
      <c r="V186" s="233">
        <f>+IF('F. Caja Capital'!W10="","-",'F. Caja Capital'!W10)</f>
        <v>379.32840214329224</v>
      </c>
      <c r="W186" s="233">
        <f>+IF('F. Caja Capital'!X10="","-",'F. Caja Capital'!X10)</f>
        <v>388.86851145719601</v>
      </c>
      <c r="X186" s="233">
        <f>+IF('F. Caja Capital'!Y10="","-",'F. Caja Capital'!Y10)</f>
        <v>398.64855452034453</v>
      </c>
      <c r="Y186" s="233">
        <f>+IF('F. Caja Capital'!Z10="","-",'F. Caja Capital'!Z10)</f>
        <v>408.67456566653124</v>
      </c>
      <c r="Z186" s="233">
        <f>+IF('F. Caja Capital'!AA10="","-",'F. Caja Capital'!AA10)</f>
        <v>418.95273099304444</v>
      </c>
      <c r="AA186" s="233">
        <f>+IF('F. Caja Capital'!AB10="","-",'F. Caja Capital'!AB10)</f>
        <v>429.48939217751951</v>
      </c>
      <c r="AB186" s="233">
        <f>+IF('F. Caja Capital'!AC10="","-",'F. Caja Capital'!AC10)</f>
        <v>440.29105039078411</v>
      </c>
      <c r="AC186" s="233">
        <f>+IF('F. Caja Capital'!AD10="","-",'F. Caja Capital'!AD10)</f>
        <v>451.36437030811237</v>
      </c>
      <c r="AD186" s="233">
        <f>+IF('F. Caja Capital'!AE10="","-",'F. Caja Capital'!AE10)</f>
        <v>462.71618422136129</v>
      </c>
      <c r="AE186" s="233">
        <f>+IF('F. Caja Capital'!AF10="","-",'F. Caja Capital'!AF10)</f>
        <v>474.35349625452852</v>
      </c>
      <c r="AF186" s="233">
        <f>+IF('F. Caja Capital'!AG10="","-",'F. Caja Capital'!AG10)</f>
        <v>486.28348668532993</v>
      </c>
      <c r="AG186" s="233">
        <f>+IF('F. Caja Capital'!AH10="","-",'F. Caja Capital'!AH10)</f>
        <v>498.51351637546588</v>
      </c>
      <c r="AH186" s="234">
        <f>+IF('F. Caja Capital'!AI10="","-",'F. Caja Capital'!AI10)</f>
        <v>511.05113131230883</v>
      </c>
    </row>
    <row r="187" spans="3:34" ht="15.75" thickBot="1">
      <c r="C187" s="4" t="s">
        <v>49</v>
      </c>
      <c r="D187" s="289">
        <f>+IF('F. Caja Capital'!E11="","-",'F. Caja Capital'!E11)</f>
        <v>600</v>
      </c>
      <c r="E187" s="290">
        <f>+IF('F. Caja Capital'!F11="","-",'F. Caja Capital'!F11)</f>
        <v>0</v>
      </c>
      <c r="F187" s="290">
        <f>+IF('F. Caja Capital'!G11="","-",'F. Caja Capital'!G11)</f>
        <v>0</v>
      </c>
      <c r="G187" s="290">
        <f>+IF('F. Caja Capital'!H11="","-",'F. Caja Capital'!H11)</f>
        <v>0</v>
      </c>
      <c r="H187" s="290">
        <f>+IF('F. Caja Capital'!I11="","-",'F. Caja Capital'!I11)</f>
        <v>0</v>
      </c>
      <c r="I187" s="290">
        <f>+IF('F. Caja Capital'!J11="","-",'F. Caja Capital'!J11)</f>
        <v>0</v>
      </c>
      <c r="J187" s="290">
        <f>+IF('F. Caja Capital'!K11="","-",'F. Caja Capital'!K11)</f>
        <v>0</v>
      </c>
      <c r="K187" s="290">
        <f>+IF('F. Caja Capital'!L11="","-",'F. Caja Capital'!L11)</f>
        <v>0</v>
      </c>
      <c r="L187" s="290">
        <f>+IF('F. Caja Capital'!M11="","-",'F. Caja Capital'!M11)</f>
        <v>0</v>
      </c>
      <c r="M187" s="290">
        <f>+IF('F. Caja Capital'!N11="","-",'F. Caja Capital'!N11)</f>
        <v>0</v>
      </c>
      <c r="N187" s="290">
        <f>+IF('F. Caja Capital'!O11="","-",'F. Caja Capital'!O11)</f>
        <v>0</v>
      </c>
      <c r="O187" s="290">
        <f>+IF('F. Caja Capital'!P11="","-",'F. Caja Capital'!P11)</f>
        <v>0</v>
      </c>
      <c r="P187" s="290">
        <f>+IF('F. Caja Capital'!Q11="","-",'F. Caja Capital'!Q11)</f>
        <v>0</v>
      </c>
      <c r="Q187" s="290">
        <f>+IF('F. Caja Capital'!R11="","-",'F. Caja Capital'!R11)</f>
        <v>0</v>
      </c>
      <c r="R187" s="290">
        <f>+IF('F. Caja Capital'!S11="","-",'F. Caja Capital'!S11)</f>
        <v>0</v>
      </c>
      <c r="S187" s="290">
        <f>+IF('F. Caja Capital'!T11="","-",'F. Caja Capital'!T11)</f>
        <v>0</v>
      </c>
      <c r="T187" s="290">
        <f>+IF('F. Caja Capital'!U11="","-",'F. Caja Capital'!U11)</f>
        <v>0</v>
      </c>
      <c r="U187" s="290">
        <f>+IF('F. Caja Capital'!V11="","-",'F. Caja Capital'!V11)</f>
        <v>0</v>
      </c>
      <c r="V187" s="290">
        <f>+IF('F. Caja Capital'!W11="","-",'F. Caja Capital'!W11)</f>
        <v>0</v>
      </c>
      <c r="W187" s="290">
        <f>+IF('F. Caja Capital'!X11="","-",'F. Caja Capital'!X11)</f>
        <v>0</v>
      </c>
      <c r="X187" s="290">
        <f>+IF('F. Caja Capital'!Y11="","-",'F. Caja Capital'!Y11)</f>
        <v>0</v>
      </c>
      <c r="Y187" s="290">
        <f>+IF('F. Caja Capital'!Z11="","-",'F. Caja Capital'!Z11)</f>
        <v>0</v>
      </c>
      <c r="Z187" s="290">
        <f>+IF('F. Caja Capital'!AA11="","-",'F. Caja Capital'!AA11)</f>
        <v>0</v>
      </c>
      <c r="AA187" s="290">
        <f>+IF('F. Caja Capital'!AB11="","-",'F. Caja Capital'!AB11)</f>
        <v>0</v>
      </c>
      <c r="AB187" s="290">
        <f>+IF('F. Caja Capital'!AC11="","-",'F. Caja Capital'!AC11)</f>
        <v>0</v>
      </c>
      <c r="AC187" s="290">
        <f>+IF('F. Caja Capital'!AD11="","-",'F. Caja Capital'!AD11)</f>
        <v>0</v>
      </c>
      <c r="AD187" s="290">
        <f>+IF('F. Caja Capital'!AE11="","-",'F. Caja Capital'!AE11)</f>
        <v>0</v>
      </c>
      <c r="AE187" s="290">
        <f>+IF('F. Caja Capital'!AF11="","-",'F. Caja Capital'!AF11)</f>
        <v>0</v>
      </c>
      <c r="AF187" s="290">
        <f>+IF('F. Caja Capital'!AG11="","-",'F. Caja Capital'!AG11)</f>
        <v>0</v>
      </c>
      <c r="AG187" s="290">
        <f>+IF('F. Caja Capital'!AH11="","-",'F. Caja Capital'!AH11)</f>
        <v>0</v>
      </c>
      <c r="AH187" s="291">
        <f>+IF('F. Caja Capital'!AI11="","-",'F. Caja Capital'!AI11)</f>
        <v>0</v>
      </c>
    </row>
    <row r="188" spans="3:34" ht="15.75" thickBot="1">
      <c r="C188" s="4" t="s">
        <v>9</v>
      </c>
      <c r="D188" s="225">
        <f>+IF('F. Caja Capital'!E12="","-",'F. Caja Capital'!E12)</f>
        <v>0</v>
      </c>
      <c r="E188" s="231">
        <f>+IF('F. Caja Capital'!F12="","-",'F. Caja Capital'!F12)</f>
        <v>0</v>
      </c>
      <c r="F188" s="231">
        <f>+IF('F. Caja Capital'!G12="","-",'F. Caja Capital'!G12)</f>
        <v>0</v>
      </c>
      <c r="G188" s="231">
        <f>+IF('F. Caja Capital'!H12="","-",'F. Caja Capital'!H12)</f>
        <v>0</v>
      </c>
      <c r="H188" s="231">
        <f>+IF('F. Caja Capital'!I12="","-",'F. Caja Capital'!I12)</f>
        <v>0</v>
      </c>
      <c r="I188" s="231">
        <f>+IF('F. Caja Capital'!J12="","-",'F. Caja Capital'!J12)</f>
        <v>0</v>
      </c>
      <c r="J188" s="231">
        <f>+IF('F. Caja Capital'!K12="","-",'F. Caja Capital'!K12)</f>
        <v>0</v>
      </c>
      <c r="K188" s="231">
        <f>+IF('F. Caja Capital'!L12="","-",'F. Caja Capital'!L12)</f>
        <v>0</v>
      </c>
      <c r="L188" s="231">
        <f>+IF('F. Caja Capital'!M12="","-",'F. Caja Capital'!M12)</f>
        <v>0</v>
      </c>
      <c r="M188" s="231">
        <f>+IF('F. Caja Capital'!N12="","-",'F. Caja Capital'!N12)</f>
        <v>0</v>
      </c>
      <c r="N188" s="231">
        <f>+IF('F. Caja Capital'!O12="","-",'F. Caja Capital'!O12)</f>
        <v>0</v>
      </c>
      <c r="O188" s="231">
        <f>+IF('F. Caja Capital'!P12="","-",'F. Caja Capital'!P12)</f>
        <v>0</v>
      </c>
      <c r="P188" s="231">
        <f>+IF('F. Caja Capital'!Q12="","-",'F. Caja Capital'!Q12)</f>
        <v>0</v>
      </c>
      <c r="Q188" s="231">
        <f>+IF('F. Caja Capital'!R12="","-",'F. Caja Capital'!R12)</f>
        <v>0</v>
      </c>
      <c r="R188" s="231">
        <f>+IF('F. Caja Capital'!S12="","-",'F. Caja Capital'!S12)</f>
        <v>0</v>
      </c>
      <c r="S188" s="231">
        <f>+IF('F. Caja Capital'!T12="","-",'F. Caja Capital'!T12)</f>
        <v>0</v>
      </c>
      <c r="T188" s="231">
        <f>+IF('F. Caja Capital'!U12="","-",'F. Caja Capital'!U12)</f>
        <v>0</v>
      </c>
      <c r="U188" s="231">
        <f>+IF('F. Caja Capital'!V12="","-",'F. Caja Capital'!V12)</f>
        <v>0</v>
      </c>
      <c r="V188" s="231">
        <f>+IF('F. Caja Capital'!W12="","-",'F. Caja Capital'!W12)</f>
        <v>0</v>
      </c>
      <c r="W188" s="231">
        <f>+IF('F. Caja Capital'!X12="","-",'F. Caja Capital'!X12)</f>
        <v>0</v>
      </c>
      <c r="X188" s="231">
        <f>+IF('F. Caja Capital'!Y12="","-",'F. Caja Capital'!Y12)</f>
        <v>0</v>
      </c>
      <c r="Y188" s="231">
        <f>+IF('F. Caja Capital'!Z12="","-",'F. Caja Capital'!Z12)</f>
        <v>0</v>
      </c>
      <c r="Z188" s="231">
        <f>+IF('F. Caja Capital'!AA12="","-",'F. Caja Capital'!AA12)</f>
        <v>0</v>
      </c>
      <c r="AA188" s="231">
        <f>+IF('F. Caja Capital'!AB12="","-",'F. Caja Capital'!AB12)</f>
        <v>0</v>
      </c>
      <c r="AB188" s="231">
        <f>+IF('F. Caja Capital'!AC12="","-",'F. Caja Capital'!AC12)</f>
        <v>0</v>
      </c>
      <c r="AC188" s="231">
        <f>+IF('F. Caja Capital'!AD12="","-",'F. Caja Capital'!AD12)</f>
        <v>0</v>
      </c>
      <c r="AD188" s="231">
        <f>+IF('F. Caja Capital'!AE12="","-",'F. Caja Capital'!AE12)</f>
        <v>0</v>
      </c>
      <c r="AE188" s="231">
        <f>+IF('F. Caja Capital'!AF12="","-",'F. Caja Capital'!AF12)</f>
        <v>0</v>
      </c>
      <c r="AF188" s="231">
        <f>+IF('F. Caja Capital'!AG12="","-",'F. Caja Capital'!AG12)</f>
        <v>0</v>
      </c>
      <c r="AG188" s="231">
        <f>+IF('F. Caja Capital'!AH12="","-",'F. Caja Capital'!AH12)</f>
        <v>0</v>
      </c>
      <c r="AH188" s="232">
        <f>+IF('F. Caja Capital'!AI12="","-",'F. Caja Capital'!AI12)</f>
        <v>0</v>
      </c>
    </row>
    <row r="189" spans="3:34" ht="15.75" thickBot="1">
      <c r="C189" s="89" t="s">
        <v>5</v>
      </c>
      <c r="D189" s="233">
        <f>+IF('F. Caja Capital'!E13="","-",'F. Caja Capital'!E13)</f>
        <v>0</v>
      </c>
      <c r="E189" s="233">
        <f>+IF('F. Caja Capital'!F13="","-",'F. Caja Capital'!F13)</f>
        <v>0</v>
      </c>
      <c r="F189" s="233">
        <f>+IF('F. Caja Capital'!G13="","-",'F. Caja Capital'!G13)</f>
        <v>0</v>
      </c>
      <c r="G189" s="233">
        <f>+IF('F. Caja Capital'!H13="","-",'F. Caja Capital'!H13)</f>
        <v>0</v>
      </c>
      <c r="H189" s="233">
        <f>+IF('F. Caja Capital'!I13="","-",'F. Caja Capital'!I13)</f>
        <v>0</v>
      </c>
      <c r="I189" s="233">
        <f>+IF('F. Caja Capital'!J13="","-",'F. Caja Capital'!J13)</f>
        <v>0</v>
      </c>
      <c r="J189" s="233">
        <f>+IF('F. Caja Capital'!K13="","-",'F. Caja Capital'!K13)</f>
        <v>0</v>
      </c>
      <c r="K189" s="233">
        <f>+IF('F. Caja Capital'!L13="","-",'F. Caja Capital'!L13)</f>
        <v>0</v>
      </c>
      <c r="L189" s="233">
        <f>+IF('F. Caja Capital'!M13="","-",'F. Caja Capital'!M13)</f>
        <v>0</v>
      </c>
      <c r="M189" s="233">
        <f>+IF('F. Caja Capital'!N13="","-",'F. Caja Capital'!N13)</f>
        <v>0</v>
      </c>
      <c r="N189" s="233">
        <f>+IF('F. Caja Capital'!O13="","-",'F. Caja Capital'!O13)</f>
        <v>0</v>
      </c>
      <c r="O189" s="233">
        <f>+IF('F. Caja Capital'!P13="","-",'F. Caja Capital'!P13)</f>
        <v>0</v>
      </c>
      <c r="P189" s="233">
        <f>+IF('F. Caja Capital'!Q13="","-",'F. Caja Capital'!Q13)</f>
        <v>0</v>
      </c>
      <c r="Q189" s="233">
        <f>+IF('F. Caja Capital'!R13="","-",'F. Caja Capital'!R13)</f>
        <v>0</v>
      </c>
      <c r="R189" s="233">
        <f>+IF('F. Caja Capital'!S13="","-",'F. Caja Capital'!S13)</f>
        <v>0</v>
      </c>
      <c r="S189" s="233">
        <f>+IF('F. Caja Capital'!T13="","-",'F. Caja Capital'!T13)</f>
        <v>0</v>
      </c>
      <c r="T189" s="233">
        <f>+IF('F. Caja Capital'!U13="","-",'F. Caja Capital'!U13)</f>
        <v>0</v>
      </c>
      <c r="U189" s="233">
        <f>+IF('F. Caja Capital'!V13="","-",'F. Caja Capital'!V13)</f>
        <v>0</v>
      </c>
      <c r="V189" s="233">
        <f>+IF('F. Caja Capital'!W13="","-",'F. Caja Capital'!W13)</f>
        <v>0</v>
      </c>
      <c r="W189" s="233">
        <f>+IF('F. Caja Capital'!X13="","-",'F. Caja Capital'!X13)</f>
        <v>0</v>
      </c>
      <c r="X189" s="233">
        <f>+IF('F. Caja Capital'!Y13="","-",'F. Caja Capital'!Y13)</f>
        <v>0</v>
      </c>
      <c r="Y189" s="233">
        <f>+IF('F. Caja Capital'!Z13="","-",'F. Caja Capital'!Z13)</f>
        <v>0</v>
      </c>
      <c r="Z189" s="233">
        <f>+IF('F. Caja Capital'!AA13="","-",'F. Caja Capital'!AA13)</f>
        <v>0</v>
      </c>
      <c r="AA189" s="233">
        <f>+IF('F. Caja Capital'!AB13="","-",'F. Caja Capital'!AB13)</f>
        <v>0</v>
      </c>
      <c r="AB189" s="233">
        <f>+IF('F. Caja Capital'!AC13="","-",'F. Caja Capital'!AC13)</f>
        <v>0</v>
      </c>
      <c r="AC189" s="233">
        <f>+IF('F. Caja Capital'!AD13="","-",'F. Caja Capital'!AD13)</f>
        <v>0</v>
      </c>
      <c r="AD189" s="233">
        <f>+IF('F. Caja Capital'!AE13="","-",'F. Caja Capital'!AE13)</f>
        <v>0</v>
      </c>
      <c r="AE189" s="233">
        <f>+IF('F. Caja Capital'!AF13="","-",'F. Caja Capital'!AF13)</f>
        <v>0</v>
      </c>
      <c r="AF189" s="233">
        <f>+IF('F. Caja Capital'!AG13="","-",'F. Caja Capital'!AG13)</f>
        <v>0</v>
      </c>
      <c r="AG189" s="233">
        <f>+IF('F. Caja Capital'!AH13="","-",'F. Caja Capital'!AH13)</f>
        <v>0</v>
      </c>
      <c r="AH189" s="234">
        <f>+IF('F. Caja Capital'!AI13="","-",'F. Caja Capital'!AI13)</f>
        <v>0</v>
      </c>
    </row>
    <row r="190" spans="3:34" ht="15.75" thickBot="1">
      <c r="C190" s="89" t="s">
        <v>6</v>
      </c>
      <c r="D190" s="227">
        <f>+IF('F. Caja Capital'!E14="","-",'F. Caja Capital'!E14)</f>
        <v>0</v>
      </c>
      <c r="E190" s="235">
        <f>+IF('F. Caja Capital'!F14="","-",'F. Caja Capital'!F14)</f>
        <v>0</v>
      </c>
      <c r="F190" s="233">
        <f>+IF('F. Caja Capital'!G14="","-",'F. Caja Capital'!G14)</f>
        <v>0</v>
      </c>
      <c r="G190" s="233">
        <f>+IF('F. Caja Capital'!H14="","-",'F. Caja Capital'!H14)</f>
        <v>0</v>
      </c>
      <c r="H190" s="233">
        <f>+IF('F. Caja Capital'!I14="","-",'F. Caja Capital'!I14)</f>
        <v>0</v>
      </c>
      <c r="I190" s="233">
        <f>+IF('F. Caja Capital'!J14="","-",'F. Caja Capital'!J14)</f>
        <v>0</v>
      </c>
      <c r="J190" s="233">
        <f>+IF('F. Caja Capital'!K14="","-",'F. Caja Capital'!K14)</f>
        <v>0</v>
      </c>
      <c r="K190" s="233">
        <f>+IF('F. Caja Capital'!L14="","-",'F. Caja Capital'!L14)</f>
        <v>0</v>
      </c>
      <c r="L190" s="233">
        <f>+IF('F. Caja Capital'!M14="","-",'F. Caja Capital'!M14)</f>
        <v>0</v>
      </c>
      <c r="M190" s="233">
        <f>+IF('F. Caja Capital'!N14="","-",'F. Caja Capital'!N14)</f>
        <v>0</v>
      </c>
      <c r="N190" s="233">
        <f>+IF('F. Caja Capital'!O14="","-",'F. Caja Capital'!O14)</f>
        <v>0</v>
      </c>
      <c r="O190" s="233">
        <f>+IF('F. Caja Capital'!P14="","-",'F. Caja Capital'!P14)</f>
        <v>0</v>
      </c>
      <c r="P190" s="233">
        <f>+IF('F. Caja Capital'!Q14="","-",'F. Caja Capital'!Q14)</f>
        <v>0</v>
      </c>
      <c r="Q190" s="233">
        <f>+IF('F. Caja Capital'!R14="","-",'F. Caja Capital'!R14)</f>
        <v>0</v>
      </c>
      <c r="R190" s="233">
        <f>+IF('F. Caja Capital'!S14="","-",'F. Caja Capital'!S14)</f>
        <v>0</v>
      </c>
      <c r="S190" s="233">
        <f>+IF('F. Caja Capital'!T14="","-",'F. Caja Capital'!T14)</f>
        <v>0</v>
      </c>
      <c r="T190" s="233">
        <f>+IF('F. Caja Capital'!U14="","-",'F. Caja Capital'!U14)</f>
        <v>0</v>
      </c>
      <c r="U190" s="233">
        <f>+IF('F. Caja Capital'!V14="","-",'F. Caja Capital'!V14)</f>
        <v>0</v>
      </c>
      <c r="V190" s="233">
        <f>+IF('F. Caja Capital'!W14="","-",'F. Caja Capital'!W14)</f>
        <v>0</v>
      </c>
      <c r="W190" s="233">
        <f>+IF('F. Caja Capital'!X14="","-",'F. Caja Capital'!X14)</f>
        <v>0</v>
      </c>
      <c r="X190" s="233">
        <f>+IF('F. Caja Capital'!Y14="","-",'F. Caja Capital'!Y14)</f>
        <v>0</v>
      </c>
      <c r="Y190" s="233">
        <f>+IF('F. Caja Capital'!Z14="","-",'F. Caja Capital'!Z14)</f>
        <v>0</v>
      </c>
      <c r="Z190" s="233">
        <f>+IF('F. Caja Capital'!AA14="","-",'F. Caja Capital'!AA14)</f>
        <v>0</v>
      </c>
      <c r="AA190" s="233">
        <f>+IF('F. Caja Capital'!AB14="","-",'F. Caja Capital'!AB14)</f>
        <v>0</v>
      </c>
      <c r="AB190" s="233">
        <f>+IF('F. Caja Capital'!AC14="","-",'F. Caja Capital'!AC14)</f>
        <v>0</v>
      </c>
      <c r="AC190" s="233">
        <f>+IF('F. Caja Capital'!AD14="","-",'F. Caja Capital'!AD14)</f>
        <v>0</v>
      </c>
      <c r="AD190" s="233">
        <f>+IF('F. Caja Capital'!AE14="","-",'F. Caja Capital'!AE14)</f>
        <v>0</v>
      </c>
      <c r="AE190" s="233">
        <f>+IF('F. Caja Capital'!AF14="","-",'F. Caja Capital'!AF14)</f>
        <v>0</v>
      </c>
      <c r="AF190" s="233">
        <f>+IF('F. Caja Capital'!AG14="","-",'F. Caja Capital'!AG14)</f>
        <v>0</v>
      </c>
      <c r="AG190" s="233">
        <f>+IF('F. Caja Capital'!AH14="","-",'F. Caja Capital'!AH14)</f>
        <v>0</v>
      </c>
      <c r="AH190" s="234">
        <f>+IF('F. Caja Capital'!AI14="","-",'F. Caja Capital'!AI14)</f>
        <v>0</v>
      </c>
    </row>
    <row r="191" spans="3:34" ht="15.75" thickBot="1">
      <c r="C191" s="5" t="s">
        <v>7</v>
      </c>
      <c r="D191" s="228">
        <f>+IF('F. Caja Capital'!E15="","-",'F. Caja Capital'!E15)</f>
        <v>0</v>
      </c>
      <c r="E191" s="233">
        <f>+IF('F. Caja Capital'!F15="","-",'F. Caja Capital'!F15)</f>
        <v>0</v>
      </c>
      <c r="F191" s="233">
        <f>+IF('F. Caja Capital'!G15="","-",'F. Caja Capital'!G15)</f>
        <v>0</v>
      </c>
      <c r="G191" s="233">
        <f>+IF('F. Caja Capital'!H15="","-",'F. Caja Capital'!H15)</f>
        <v>0</v>
      </c>
      <c r="H191" s="233">
        <f>+IF('F. Caja Capital'!I15="","-",'F. Caja Capital'!I15)</f>
        <v>0</v>
      </c>
      <c r="I191" s="233">
        <f>+IF('F. Caja Capital'!J15="","-",'F. Caja Capital'!J15)</f>
        <v>0</v>
      </c>
      <c r="J191" s="233">
        <f>+IF('F. Caja Capital'!K15="","-",'F. Caja Capital'!K15)</f>
        <v>0</v>
      </c>
      <c r="K191" s="233">
        <f>+IF('F. Caja Capital'!L15="","-",'F. Caja Capital'!L15)</f>
        <v>0</v>
      </c>
      <c r="L191" s="233">
        <f>+IF('F. Caja Capital'!M15="","-",'F. Caja Capital'!M15)</f>
        <v>0</v>
      </c>
      <c r="M191" s="233">
        <f>+IF('F. Caja Capital'!N15="","-",'F. Caja Capital'!N15)</f>
        <v>0</v>
      </c>
      <c r="N191" s="233">
        <f>+IF('F. Caja Capital'!O15="","-",'F. Caja Capital'!O15)</f>
        <v>0</v>
      </c>
      <c r="O191" s="233">
        <f>+IF('F. Caja Capital'!P15="","-",'F. Caja Capital'!P15)</f>
        <v>0</v>
      </c>
      <c r="P191" s="233">
        <f>+IF('F. Caja Capital'!Q15="","-",'F. Caja Capital'!Q15)</f>
        <v>0</v>
      </c>
      <c r="Q191" s="233">
        <f>+IF('F. Caja Capital'!R15="","-",'F. Caja Capital'!R15)</f>
        <v>0</v>
      </c>
      <c r="R191" s="233">
        <f>+IF('F. Caja Capital'!S15="","-",'F. Caja Capital'!S15)</f>
        <v>0</v>
      </c>
      <c r="S191" s="233">
        <f>+IF('F. Caja Capital'!T15="","-",'F. Caja Capital'!T15)</f>
        <v>0</v>
      </c>
      <c r="T191" s="233">
        <f>+IF('F. Caja Capital'!U15="","-",'F. Caja Capital'!U15)</f>
        <v>0</v>
      </c>
      <c r="U191" s="233">
        <f>+IF('F. Caja Capital'!V15="","-",'F. Caja Capital'!V15)</f>
        <v>0</v>
      </c>
      <c r="V191" s="233">
        <f>+IF('F. Caja Capital'!W15="","-",'F. Caja Capital'!W15)</f>
        <v>0</v>
      </c>
      <c r="W191" s="233">
        <f>+IF('F. Caja Capital'!X15="","-",'F. Caja Capital'!X15)</f>
        <v>0</v>
      </c>
      <c r="X191" s="233">
        <f>+IF('F. Caja Capital'!Y15="","-",'F. Caja Capital'!Y15)</f>
        <v>0</v>
      </c>
      <c r="Y191" s="233">
        <f>+IF('F. Caja Capital'!Z15="","-",'F. Caja Capital'!Z15)</f>
        <v>0</v>
      </c>
      <c r="Z191" s="233">
        <f>+IF('F. Caja Capital'!AA15="","-",'F. Caja Capital'!AA15)</f>
        <v>0</v>
      </c>
      <c r="AA191" s="233">
        <f>+IF('F. Caja Capital'!AB15="","-",'F. Caja Capital'!AB15)</f>
        <v>0</v>
      </c>
      <c r="AB191" s="233">
        <f>+IF('F. Caja Capital'!AC15="","-",'F. Caja Capital'!AC15)</f>
        <v>0</v>
      </c>
      <c r="AC191" s="233">
        <f>+IF('F. Caja Capital'!AD15="","-",'F. Caja Capital'!AD15)</f>
        <v>0</v>
      </c>
      <c r="AD191" s="233">
        <f>+IF('F. Caja Capital'!AE15="","-",'F. Caja Capital'!AE15)</f>
        <v>0</v>
      </c>
      <c r="AE191" s="233">
        <f>+IF('F. Caja Capital'!AF15="","-",'F. Caja Capital'!AF15)</f>
        <v>0</v>
      </c>
      <c r="AF191" s="233">
        <f>+IF('F. Caja Capital'!AG15="","-",'F. Caja Capital'!AG15)</f>
        <v>0</v>
      </c>
      <c r="AG191" s="233">
        <f>+IF('F. Caja Capital'!AH15="","-",'F. Caja Capital'!AH15)</f>
        <v>0</v>
      </c>
      <c r="AH191" s="234">
        <f>+IF('F. Caja Capital'!AI15="","-",'F. Caja Capital'!AI15)</f>
        <v>0</v>
      </c>
    </row>
    <row r="192" spans="3:34" ht="15.75" thickBot="1">
      <c r="C192" s="4" t="s">
        <v>3</v>
      </c>
      <c r="D192" s="225">
        <f>+IF('F. Caja Capital'!E16="","-",'F. Caja Capital'!E16)</f>
        <v>-2000</v>
      </c>
      <c r="E192" s="231">
        <f>+IF('F. Caja Capital'!F16="","-",'F. Caja Capital'!F16)</f>
        <v>0</v>
      </c>
      <c r="F192" s="231">
        <f>+IF('F. Caja Capital'!G16="","-",'F. Caja Capital'!G16)</f>
        <v>0</v>
      </c>
      <c r="G192" s="231">
        <f>+IF('F. Caja Capital'!H16="","-",'F. Caja Capital'!H16)</f>
        <v>0</v>
      </c>
      <c r="H192" s="231">
        <f>+IF('F. Caja Capital'!I16="","-",'F. Caja Capital'!I16)</f>
        <v>0</v>
      </c>
      <c r="I192" s="231">
        <f>+IF('F. Caja Capital'!J16="","-",'F. Caja Capital'!J16)</f>
        <v>0</v>
      </c>
      <c r="J192" s="231">
        <f>+IF('F. Caja Capital'!K16="","-",'F. Caja Capital'!K16)</f>
        <v>0</v>
      </c>
      <c r="K192" s="231">
        <f>+IF('F. Caja Capital'!L16="","-",'F. Caja Capital'!L16)</f>
        <v>0</v>
      </c>
      <c r="L192" s="231">
        <f>+IF('F. Caja Capital'!M16="","-",'F. Caja Capital'!M16)</f>
        <v>0</v>
      </c>
      <c r="M192" s="231">
        <f>+IF('F. Caja Capital'!N16="","-",'F. Caja Capital'!N16)</f>
        <v>0</v>
      </c>
      <c r="N192" s="231">
        <f>+IF('F. Caja Capital'!O16="","-",'F. Caja Capital'!O16)</f>
        <v>0</v>
      </c>
      <c r="O192" s="231">
        <f>+IF('F. Caja Capital'!P16="","-",'F. Caja Capital'!P16)</f>
        <v>0</v>
      </c>
      <c r="P192" s="231">
        <f>+IF('F. Caja Capital'!Q16="","-",'F. Caja Capital'!Q16)</f>
        <v>0</v>
      </c>
      <c r="Q192" s="231">
        <f>+IF('F. Caja Capital'!R16="","-",'F. Caja Capital'!R16)</f>
        <v>0</v>
      </c>
      <c r="R192" s="231">
        <f>+IF('F. Caja Capital'!S16="","-",'F. Caja Capital'!S16)</f>
        <v>0</v>
      </c>
      <c r="S192" s="231">
        <f>+IF('F. Caja Capital'!T16="","-",'F. Caja Capital'!T16)</f>
        <v>0</v>
      </c>
      <c r="T192" s="231">
        <f>+IF('F. Caja Capital'!U16="","-",'F. Caja Capital'!U16)</f>
        <v>0</v>
      </c>
      <c r="U192" s="231">
        <f>+IF('F. Caja Capital'!V16="","-",'F. Caja Capital'!V16)</f>
        <v>0</v>
      </c>
      <c r="V192" s="231">
        <f>+IF('F. Caja Capital'!W16="","-",'F. Caja Capital'!W16)</f>
        <v>0</v>
      </c>
      <c r="W192" s="231">
        <f>+IF('F. Caja Capital'!X16="","-",'F. Caja Capital'!X16)</f>
        <v>0</v>
      </c>
      <c r="X192" s="231">
        <f>+IF('F. Caja Capital'!Y16="","-",'F. Caja Capital'!Y16)</f>
        <v>0</v>
      </c>
      <c r="Y192" s="231">
        <f>+IF('F. Caja Capital'!Z16="","-",'F. Caja Capital'!Z16)</f>
        <v>0</v>
      </c>
      <c r="Z192" s="231">
        <f>+IF('F. Caja Capital'!AA16="","-",'F. Caja Capital'!AA16)</f>
        <v>0</v>
      </c>
      <c r="AA192" s="231">
        <f>+IF('F. Caja Capital'!AB16="","-",'F. Caja Capital'!AB16)</f>
        <v>0</v>
      </c>
      <c r="AB192" s="231">
        <f>+IF('F. Caja Capital'!AC16="","-",'F. Caja Capital'!AC16)</f>
        <v>0</v>
      </c>
      <c r="AC192" s="231">
        <f>+IF('F. Caja Capital'!AD16="","-",'F. Caja Capital'!AD16)</f>
        <v>0</v>
      </c>
      <c r="AD192" s="231">
        <f>+IF('F. Caja Capital'!AE16="","-",'F. Caja Capital'!AE16)</f>
        <v>0</v>
      </c>
      <c r="AE192" s="231">
        <f>+IF('F. Caja Capital'!AF16="","-",'F. Caja Capital'!AF16)</f>
        <v>0</v>
      </c>
      <c r="AF192" s="231">
        <f>+IF('F. Caja Capital'!AG16="","-",'F. Caja Capital'!AG16)</f>
        <v>0</v>
      </c>
      <c r="AG192" s="231">
        <f>+IF('F. Caja Capital'!AH16="","-",'F. Caja Capital'!AH16)</f>
        <v>0</v>
      </c>
      <c r="AH192" s="232">
        <f>+IF('F. Caja Capital'!AI16="","-",'F. Caja Capital'!AI16)</f>
        <v>0</v>
      </c>
    </row>
    <row r="193" spans="3:34" ht="15.75" thickBot="1">
      <c r="C193" s="89" t="s">
        <v>5</v>
      </c>
      <c r="D193" s="233">
        <f>+IF('F. Caja Capital'!E17="","-",'F. Caja Capital'!E17)</f>
        <v>-800</v>
      </c>
      <c r="E193" s="233">
        <f>+IF('F. Caja Capital'!F17="","-",'F. Caja Capital'!F17)</f>
        <v>0</v>
      </c>
      <c r="F193" s="233">
        <f>+IF('F. Caja Capital'!G17="","-",'F. Caja Capital'!G17)</f>
        <v>0</v>
      </c>
      <c r="G193" s="233">
        <f>+IF('F. Caja Capital'!H17="","-",'F. Caja Capital'!H17)</f>
        <v>0</v>
      </c>
      <c r="H193" s="233">
        <f>+IF('F. Caja Capital'!I17="","-",'F. Caja Capital'!I17)</f>
        <v>0</v>
      </c>
      <c r="I193" s="233">
        <f>+IF('F. Caja Capital'!J17="","-",'F. Caja Capital'!J17)</f>
        <v>0</v>
      </c>
      <c r="J193" s="233">
        <f>+IF('F. Caja Capital'!K17="","-",'F. Caja Capital'!K17)</f>
        <v>0</v>
      </c>
      <c r="K193" s="233">
        <f>+IF('F. Caja Capital'!L17="","-",'F. Caja Capital'!L17)</f>
        <v>0</v>
      </c>
      <c r="L193" s="233">
        <f>+IF('F. Caja Capital'!M17="","-",'F. Caja Capital'!M17)</f>
        <v>0</v>
      </c>
      <c r="M193" s="233">
        <f>+IF('F. Caja Capital'!N17="","-",'F. Caja Capital'!N17)</f>
        <v>0</v>
      </c>
      <c r="N193" s="233">
        <f>+IF('F. Caja Capital'!O17="","-",'F. Caja Capital'!O17)</f>
        <v>0</v>
      </c>
      <c r="O193" s="233">
        <f>+IF('F. Caja Capital'!P17="","-",'F. Caja Capital'!P17)</f>
        <v>0</v>
      </c>
      <c r="P193" s="233">
        <f>+IF('F. Caja Capital'!Q17="","-",'F. Caja Capital'!Q17)</f>
        <v>0</v>
      </c>
      <c r="Q193" s="233">
        <f>+IF('F. Caja Capital'!R17="","-",'F. Caja Capital'!R17)</f>
        <v>0</v>
      </c>
      <c r="R193" s="233">
        <f>+IF('F. Caja Capital'!S17="","-",'F. Caja Capital'!S17)</f>
        <v>0</v>
      </c>
      <c r="S193" s="233">
        <f>+IF('F. Caja Capital'!T17="","-",'F. Caja Capital'!T17)</f>
        <v>0</v>
      </c>
      <c r="T193" s="233">
        <f>+IF('F. Caja Capital'!U17="","-",'F. Caja Capital'!U17)</f>
        <v>0</v>
      </c>
      <c r="U193" s="233">
        <f>+IF('F. Caja Capital'!V17="","-",'F. Caja Capital'!V17)</f>
        <v>0</v>
      </c>
      <c r="V193" s="233">
        <f>+IF('F. Caja Capital'!W17="","-",'F. Caja Capital'!W17)</f>
        <v>0</v>
      </c>
      <c r="W193" s="233">
        <f>+IF('F. Caja Capital'!X17="","-",'F. Caja Capital'!X17)</f>
        <v>0</v>
      </c>
      <c r="X193" s="233">
        <f>+IF('F. Caja Capital'!Y17="","-",'F. Caja Capital'!Y17)</f>
        <v>0</v>
      </c>
      <c r="Y193" s="233">
        <f>+IF('F. Caja Capital'!Z17="","-",'F. Caja Capital'!Z17)</f>
        <v>0</v>
      </c>
      <c r="Z193" s="233">
        <f>+IF('F. Caja Capital'!AA17="","-",'F. Caja Capital'!AA17)</f>
        <v>0</v>
      </c>
      <c r="AA193" s="233">
        <f>+IF('F. Caja Capital'!AB17="","-",'F. Caja Capital'!AB17)</f>
        <v>0</v>
      </c>
      <c r="AB193" s="233">
        <f>+IF('F. Caja Capital'!AC17="","-",'F. Caja Capital'!AC17)</f>
        <v>0</v>
      </c>
      <c r="AC193" s="233">
        <f>+IF('F. Caja Capital'!AD17="","-",'F. Caja Capital'!AD17)</f>
        <v>0</v>
      </c>
      <c r="AD193" s="233">
        <f>+IF('F. Caja Capital'!AE17="","-",'F. Caja Capital'!AE17)</f>
        <v>0</v>
      </c>
      <c r="AE193" s="233">
        <f>+IF('F. Caja Capital'!AF17="","-",'F. Caja Capital'!AF17)</f>
        <v>0</v>
      </c>
      <c r="AF193" s="233">
        <f>+IF('F. Caja Capital'!AG17="","-",'F. Caja Capital'!AG17)</f>
        <v>0</v>
      </c>
      <c r="AG193" s="233">
        <f>+IF('F. Caja Capital'!AH17="","-",'F. Caja Capital'!AH17)</f>
        <v>0</v>
      </c>
      <c r="AH193" s="234">
        <f>+IF('F. Caja Capital'!AI17="","-",'F. Caja Capital'!AI17)</f>
        <v>0</v>
      </c>
    </row>
    <row r="194" spans="3:34" ht="15.75" thickBot="1">
      <c r="C194" s="89" t="s">
        <v>6</v>
      </c>
      <c r="D194" s="227">
        <f>+IF('F. Caja Capital'!E18="","-",'F. Caja Capital'!E18)</f>
        <v>-300</v>
      </c>
      <c r="E194" s="235">
        <f>+IF('F. Caja Capital'!F18="","-",'F. Caja Capital'!F18)</f>
        <v>0</v>
      </c>
      <c r="F194" s="233">
        <f>+IF('F. Caja Capital'!G18="","-",'F. Caja Capital'!G18)</f>
        <v>0</v>
      </c>
      <c r="G194" s="233">
        <f>+IF('F. Caja Capital'!H18="","-",'F. Caja Capital'!H18)</f>
        <v>0</v>
      </c>
      <c r="H194" s="233">
        <f>+IF('F. Caja Capital'!I18="","-",'F. Caja Capital'!I18)</f>
        <v>0</v>
      </c>
      <c r="I194" s="233">
        <f>+IF('F. Caja Capital'!J18="","-",'F. Caja Capital'!J18)</f>
        <v>0</v>
      </c>
      <c r="J194" s="233">
        <f>+IF('F. Caja Capital'!K18="","-",'F. Caja Capital'!K18)</f>
        <v>0</v>
      </c>
      <c r="K194" s="233">
        <f>+IF('F. Caja Capital'!L18="","-",'F. Caja Capital'!L18)</f>
        <v>0</v>
      </c>
      <c r="L194" s="233">
        <f>+IF('F. Caja Capital'!M18="","-",'F. Caja Capital'!M18)</f>
        <v>0</v>
      </c>
      <c r="M194" s="233">
        <f>+IF('F. Caja Capital'!N18="","-",'F. Caja Capital'!N18)</f>
        <v>0</v>
      </c>
      <c r="N194" s="233">
        <f>+IF('F. Caja Capital'!O18="","-",'F. Caja Capital'!O18)</f>
        <v>0</v>
      </c>
      <c r="O194" s="233">
        <f>+IF('F. Caja Capital'!P18="","-",'F. Caja Capital'!P18)</f>
        <v>0</v>
      </c>
      <c r="P194" s="233">
        <f>+IF('F. Caja Capital'!Q18="","-",'F. Caja Capital'!Q18)</f>
        <v>0</v>
      </c>
      <c r="Q194" s="233">
        <f>+IF('F. Caja Capital'!R18="","-",'F. Caja Capital'!R18)</f>
        <v>0</v>
      </c>
      <c r="R194" s="233">
        <f>+IF('F. Caja Capital'!S18="","-",'F. Caja Capital'!S18)</f>
        <v>0</v>
      </c>
      <c r="S194" s="233">
        <f>+IF('F. Caja Capital'!T18="","-",'F. Caja Capital'!T18)</f>
        <v>0</v>
      </c>
      <c r="T194" s="233">
        <f>+IF('F. Caja Capital'!U18="","-",'F. Caja Capital'!U18)</f>
        <v>0</v>
      </c>
      <c r="U194" s="233">
        <f>+IF('F. Caja Capital'!V18="","-",'F. Caja Capital'!V18)</f>
        <v>0</v>
      </c>
      <c r="V194" s="233">
        <f>+IF('F. Caja Capital'!W18="","-",'F. Caja Capital'!W18)</f>
        <v>0</v>
      </c>
      <c r="W194" s="233">
        <f>+IF('F. Caja Capital'!X18="","-",'F. Caja Capital'!X18)</f>
        <v>0</v>
      </c>
      <c r="X194" s="233">
        <f>+IF('F. Caja Capital'!Y18="","-",'F. Caja Capital'!Y18)</f>
        <v>0</v>
      </c>
      <c r="Y194" s="233">
        <f>+IF('F. Caja Capital'!Z18="","-",'F. Caja Capital'!Z18)</f>
        <v>0</v>
      </c>
      <c r="Z194" s="233">
        <f>+IF('F. Caja Capital'!AA18="","-",'F. Caja Capital'!AA18)</f>
        <v>0</v>
      </c>
      <c r="AA194" s="233">
        <f>+IF('F. Caja Capital'!AB18="","-",'F. Caja Capital'!AB18)</f>
        <v>0</v>
      </c>
      <c r="AB194" s="233">
        <f>+IF('F. Caja Capital'!AC18="","-",'F. Caja Capital'!AC18)</f>
        <v>0</v>
      </c>
      <c r="AC194" s="233">
        <f>+IF('F. Caja Capital'!AD18="","-",'F. Caja Capital'!AD18)</f>
        <v>0</v>
      </c>
      <c r="AD194" s="233">
        <f>+IF('F. Caja Capital'!AE18="","-",'F. Caja Capital'!AE18)</f>
        <v>0</v>
      </c>
      <c r="AE194" s="233">
        <f>+IF('F. Caja Capital'!AF18="","-",'F. Caja Capital'!AF18)</f>
        <v>0</v>
      </c>
      <c r="AF194" s="233">
        <f>+IF('F. Caja Capital'!AG18="","-",'F. Caja Capital'!AG18)</f>
        <v>0</v>
      </c>
      <c r="AG194" s="233">
        <f>+IF('F. Caja Capital'!AH18="","-",'F. Caja Capital'!AH18)</f>
        <v>0</v>
      </c>
      <c r="AH194" s="234">
        <f>+IF('F. Caja Capital'!AI18="","-",'F. Caja Capital'!AI18)</f>
        <v>0</v>
      </c>
    </row>
    <row r="195" spans="3:34" ht="15.75" thickBot="1">
      <c r="C195" s="5" t="s">
        <v>7</v>
      </c>
      <c r="D195" s="228">
        <f>+IF('F. Caja Capital'!E19="","-",'F. Caja Capital'!E19)</f>
        <v>-900</v>
      </c>
      <c r="E195" s="233">
        <f>+IF('F. Caja Capital'!F19="","-",'F. Caja Capital'!F19)</f>
        <v>0</v>
      </c>
      <c r="F195" s="233">
        <f>+IF('F. Caja Capital'!G19="","-",'F. Caja Capital'!G19)</f>
        <v>0</v>
      </c>
      <c r="G195" s="233">
        <f>+IF('F. Caja Capital'!H19="","-",'F. Caja Capital'!H19)</f>
        <v>0</v>
      </c>
      <c r="H195" s="233">
        <f>+IF('F. Caja Capital'!I19="","-",'F. Caja Capital'!I19)</f>
        <v>0</v>
      </c>
      <c r="I195" s="233">
        <f>+IF('F. Caja Capital'!J19="","-",'F. Caja Capital'!J19)</f>
        <v>0</v>
      </c>
      <c r="J195" s="233">
        <f>+IF('F. Caja Capital'!K19="","-",'F. Caja Capital'!K19)</f>
        <v>0</v>
      </c>
      <c r="K195" s="233">
        <f>+IF('F. Caja Capital'!L19="","-",'F. Caja Capital'!L19)</f>
        <v>0</v>
      </c>
      <c r="L195" s="233">
        <f>+IF('F. Caja Capital'!M19="","-",'F. Caja Capital'!M19)</f>
        <v>0</v>
      </c>
      <c r="M195" s="233">
        <f>+IF('F. Caja Capital'!N19="","-",'F. Caja Capital'!N19)</f>
        <v>0</v>
      </c>
      <c r="N195" s="233">
        <f>+IF('F. Caja Capital'!O19="","-",'F. Caja Capital'!O19)</f>
        <v>0</v>
      </c>
      <c r="O195" s="233">
        <f>+IF('F. Caja Capital'!P19="","-",'F. Caja Capital'!P19)</f>
        <v>0</v>
      </c>
      <c r="P195" s="233">
        <f>+IF('F. Caja Capital'!Q19="","-",'F. Caja Capital'!Q19)</f>
        <v>0</v>
      </c>
      <c r="Q195" s="233">
        <f>+IF('F. Caja Capital'!R19="","-",'F. Caja Capital'!R19)</f>
        <v>0</v>
      </c>
      <c r="R195" s="233">
        <f>+IF('F. Caja Capital'!S19="","-",'F. Caja Capital'!S19)</f>
        <v>0</v>
      </c>
      <c r="S195" s="233">
        <f>+IF('F. Caja Capital'!T19="","-",'F. Caja Capital'!T19)</f>
        <v>0</v>
      </c>
      <c r="T195" s="233">
        <f>+IF('F. Caja Capital'!U19="","-",'F. Caja Capital'!U19)</f>
        <v>0</v>
      </c>
      <c r="U195" s="233">
        <f>+IF('F. Caja Capital'!V19="","-",'F. Caja Capital'!V19)</f>
        <v>0</v>
      </c>
      <c r="V195" s="233">
        <f>+IF('F. Caja Capital'!W19="","-",'F. Caja Capital'!W19)</f>
        <v>0</v>
      </c>
      <c r="W195" s="233">
        <f>+IF('F. Caja Capital'!X19="","-",'F. Caja Capital'!X19)</f>
        <v>0</v>
      </c>
      <c r="X195" s="233">
        <f>+IF('F. Caja Capital'!Y19="","-",'F. Caja Capital'!Y19)</f>
        <v>0</v>
      </c>
      <c r="Y195" s="233">
        <f>+IF('F. Caja Capital'!Z19="","-",'F. Caja Capital'!Z19)</f>
        <v>0</v>
      </c>
      <c r="Z195" s="233">
        <f>+IF('F. Caja Capital'!AA19="","-",'F. Caja Capital'!AA19)</f>
        <v>0</v>
      </c>
      <c r="AA195" s="233">
        <f>+IF('F. Caja Capital'!AB19="","-",'F. Caja Capital'!AB19)</f>
        <v>0</v>
      </c>
      <c r="AB195" s="233">
        <f>+IF('F. Caja Capital'!AC19="","-",'F. Caja Capital'!AC19)</f>
        <v>0</v>
      </c>
      <c r="AC195" s="233">
        <f>+IF('F. Caja Capital'!AD19="","-",'F. Caja Capital'!AD19)</f>
        <v>0</v>
      </c>
      <c r="AD195" s="233">
        <f>+IF('F. Caja Capital'!AE19="","-",'F. Caja Capital'!AE19)</f>
        <v>0</v>
      </c>
      <c r="AE195" s="233">
        <f>+IF('F. Caja Capital'!AF19="","-",'F. Caja Capital'!AF19)</f>
        <v>0</v>
      </c>
      <c r="AF195" s="233">
        <f>+IF('F. Caja Capital'!AG19="","-",'F. Caja Capital'!AG19)</f>
        <v>0</v>
      </c>
      <c r="AG195" s="233">
        <f>+IF('F. Caja Capital'!AH19="","-",'F. Caja Capital'!AH19)</f>
        <v>0</v>
      </c>
      <c r="AH195" s="234">
        <f>+IF('F. Caja Capital'!AI19="","-",'F. Caja Capital'!AI19)</f>
        <v>0</v>
      </c>
    </row>
    <row r="196" spans="3:34" ht="15.75" thickBot="1">
      <c r="C196" s="4" t="s">
        <v>44</v>
      </c>
      <c r="D196" s="270">
        <f>+IF('F. Caja Capital'!E20="","-",'F. Caja Capital'!E20)</f>
        <v>0</v>
      </c>
      <c r="E196" s="271">
        <f>+IF('F. Caja Capital'!F20="","-",'F. Caja Capital'!F20)</f>
        <v>-17.342543171128458</v>
      </c>
      <c r="F196" s="271">
        <f>+IF('F. Caja Capital'!G20="","-",'F. Caja Capital'!G20)</f>
        <v>-35.9792562838592</v>
      </c>
      <c r="G196" s="271">
        <f>+IF('F. Caja Capital'!H20="","-",'F. Caja Capital'!H20)</f>
        <v>-55.927307303831824</v>
      </c>
      <c r="H196" s="271">
        <f>+IF('F. Caja Capital'!I20="","-",'F. Caja Capital'!I20)</f>
        <v>-77.12398048121328</v>
      </c>
      <c r="I196" s="271">
        <f>+IF('F. Caja Capital'!J20="","-",'F. Caja Capital'!J20)</f>
        <v>-99.511143915397483</v>
      </c>
      <c r="J196" s="271">
        <f>+IF('F. Caja Capital'!K20="","-",'F. Caja Capital'!K20)</f>
        <v>-102.71739297235156</v>
      </c>
      <c r="K196" s="271">
        <f>+IF('F. Caja Capital'!L20="","-",'F. Caja Capital'!L20)</f>
        <v>-105.92320280701864</v>
      </c>
      <c r="L196" s="271">
        <f>+IF('F. Caja Capital'!M20="","-",'F. Caja Capital'!M20)</f>
        <v>-109.22906596662568</v>
      </c>
      <c r="M196" s="271">
        <f>+IF('F. Caja Capital'!N20="","-",'F. Caja Capital'!N20)</f>
        <v>-112.52778375881779</v>
      </c>
      <c r="N196" s="271">
        <f>+IF('F. Caja Capital'!O20="","-",'F. Caja Capital'!O20)</f>
        <v>-115.81246976673769</v>
      </c>
      <c r="O196" s="271">
        <f>+IF('F. Caja Capital'!P20="","-",'F. Caja Capital'!P20)</f>
        <v>-119.07606516476436</v>
      </c>
      <c r="P196" s="271">
        <f>+IF('F. Caja Capital'!Q20="","-",'F. Caja Capital'!Q20)</f>
        <v>-122.311361855291</v>
      </c>
      <c r="Q196" s="271">
        <f>+IF('F. Caja Capital'!R20="","-",'F. Caja Capital'!R20)</f>
        <v>-125.51102708142538</v>
      </c>
      <c r="R196" s="271">
        <f>+IF('F. Caja Capital'!S20="","-",'F. Caja Capital'!S20)</f>
        <v>-128.79439554987547</v>
      </c>
      <c r="S196" s="271">
        <f>+IF('F. Caja Capital'!T20="","-",'F. Caja Capital'!T20)</f>
        <v>-132.03357459795481</v>
      </c>
      <c r="T196" s="271">
        <f>+IF('F. Caja Capital'!U20="","-",'F. Caja Capital'!U20)</f>
        <v>-135.35421899909338</v>
      </c>
      <c r="U196" s="271">
        <f>+IF('F. Caja Capital'!V20="","-",'F. Caja Capital'!V20)</f>
        <v>-138.75837760692059</v>
      </c>
      <c r="V196" s="271">
        <f>+IF('F. Caja Capital'!W20="","-",'F. Caja Capital'!W20)</f>
        <v>-142.2481508037346</v>
      </c>
      <c r="W196" s="271">
        <f>+IF('F. Caja Capital'!X20="","-",'F. Caja Capital'!X20)</f>
        <v>-145.82569179644852</v>
      </c>
      <c r="X196" s="271">
        <f>+IF('F. Caja Capital'!Y20="","-",'F. Caja Capital'!Y20)</f>
        <v>-149.4932079451292</v>
      </c>
      <c r="Y196" s="271">
        <f>+IF('F. Caja Capital'!Z20="","-",'F. Caja Capital'!Z20)</f>
        <v>-153.25296212494919</v>
      </c>
      <c r="Z196" s="271">
        <f>+IF('F. Caja Capital'!AA20="","-",'F. Caja Capital'!AA20)</f>
        <v>-157.10727412239169</v>
      </c>
      <c r="AA196" s="271">
        <f>+IF('F. Caja Capital'!AB20="","-",'F. Caja Capital'!AB20)</f>
        <v>-161.05852206656982</v>
      </c>
      <c r="AB196" s="271">
        <f>+IF('F. Caja Capital'!AC20="","-",'F. Caja Capital'!AC20)</f>
        <v>-165.10914389654405</v>
      </c>
      <c r="AC196" s="271">
        <f>+IF('F. Caja Capital'!AD20="","-",'F. Caja Capital'!AD20)</f>
        <v>-169.26163886554212</v>
      </c>
      <c r="AD196" s="271">
        <f>+IF('F. Caja Capital'!AE20="","-",'F. Caja Capital'!AE20)</f>
        <v>-173.5185690830105</v>
      </c>
      <c r="AE196" s="271">
        <f>+IF('F. Caja Capital'!AF20="","-",'F. Caja Capital'!AF20)</f>
        <v>-177.88256109544821</v>
      </c>
      <c r="AF196" s="271">
        <f>+IF('F. Caja Capital'!AG20="","-",'F. Caja Capital'!AG20)</f>
        <v>-182.35630750699869</v>
      </c>
      <c r="AG196" s="271">
        <f>+IF('F. Caja Capital'!AH20="","-",'F. Caja Capital'!AH20)</f>
        <v>-186.94256864079969</v>
      </c>
      <c r="AH196" s="272">
        <f>+IF('F. Caja Capital'!AI20="","-",'F. Caja Capital'!AI20)</f>
        <v>-191.64417424211581</v>
      </c>
    </row>
    <row r="197" spans="3:34" ht="15.75" thickBot="1">
      <c r="C197" s="4" t="s">
        <v>162</v>
      </c>
      <c r="D197" s="289">
        <f>+IF('F. Caja Capital'!E21="","-",'F. Caja Capital'!E21)</f>
        <v>0</v>
      </c>
      <c r="E197" s="290">
        <f>+IF('F. Caja Capital'!F21="","-",'F. Caja Capital'!F21)</f>
        <v>0</v>
      </c>
      <c r="F197" s="290">
        <f>+IF('F. Caja Capital'!G21="","-",'F. Caja Capital'!G21)</f>
        <v>0</v>
      </c>
      <c r="G197" s="290">
        <f>+IF('F. Caja Capital'!H21="","-",'F. Caja Capital'!H21)</f>
        <v>0</v>
      </c>
      <c r="H197" s="290">
        <f>+IF('F. Caja Capital'!I21="","-",'F. Caja Capital'!I21)</f>
        <v>0</v>
      </c>
      <c r="I197" s="290">
        <f>+IF('F. Caja Capital'!J21="","-",'F. Caja Capital'!J21)</f>
        <v>-25.610769994385773</v>
      </c>
      <c r="J197" s="290">
        <f>+IF('F. Caja Capital'!K21="","-",'F. Caja Capital'!K21)</f>
        <v>-26.43031463420612</v>
      </c>
      <c r="K197" s="290">
        <f>+IF('F. Caja Capital'!L21="","-",'F. Caja Capital'!L21)</f>
        <v>-27.276084702500714</v>
      </c>
      <c r="L197" s="290">
        <f>+IF('F. Caja Capital'!M21="","-",'F. Caja Capital'!M21)</f>
        <v>-28.148919412980735</v>
      </c>
      <c r="M197" s="290">
        <f>+IF('F. Caja Capital'!N21="","-",'F. Caja Capital'!N21)</f>
        <v>-29.049684834196125</v>
      </c>
      <c r="N197" s="290">
        <f>+IF('F. Caja Capital'!O21="","-",'F. Caja Capital'!O21)</f>
        <v>-29.979274748890397</v>
      </c>
      <c r="O197" s="290">
        <f>+IF('F. Caja Capital'!P21="","-",'F. Caja Capital'!P21)</f>
        <v>-30.93861154085489</v>
      </c>
      <c r="P197" s="290">
        <f>+IF('F. Caja Capital'!Q21="","-",'F. Caja Capital'!Q21)</f>
        <v>-31.928647110162249</v>
      </c>
      <c r="Q197" s="290">
        <f>+IF('F. Caja Capital'!R21="","-",'F. Caja Capital'!R21)</f>
        <v>-32.950363817687439</v>
      </c>
      <c r="R197" s="290">
        <f>+IF('F. Caja Capital'!S21="","-",'F. Caja Capital'!S21)</f>
        <v>-34.004775459853434</v>
      </c>
      <c r="S197" s="290">
        <f>+IF('F. Caja Capital'!T21="","-",'F. Caja Capital'!T21)</f>
        <v>-35.092928274568756</v>
      </c>
      <c r="T197" s="290">
        <f>+IF('F. Caja Capital'!U21="","-",'F. Caja Capital'!U21)</f>
        <v>-36.215901979354953</v>
      </c>
      <c r="U197" s="290">
        <f>+IF('F. Caja Capital'!V21="","-",'F. Caja Capital'!V21)</f>
        <v>-37.374810842694309</v>
      </c>
      <c r="V197" s="290">
        <f>+IF('F. Caja Capital'!W21="","-",'F. Caja Capital'!W21)</f>
        <v>-38.570804789660528</v>
      </c>
      <c r="W197" s="290">
        <f>+IF('F. Caja Capital'!X21="","-",'F. Caja Capital'!X21)</f>
        <v>-39.805070542929663</v>
      </c>
      <c r="X197" s="290">
        <f>+IF('F. Caja Capital'!Y21="","-",'F. Caja Capital'!Y21)</f>
        <v>-41.07883280030341</v>
      </c>
      <c r="Y197" s="290">
        <f>+IF('F. Caja Capital'!Z21="","-",'F. Caja Capital'!Z21)</f>
        <v>-42.393355449913123</v>
      </c>
      <c r="Z197" s="290">
        <f>+IF('F. Caja Capital'!AA21="","-",'F. Caja Capital'!AA21)</f>
        <v>-43.749942824310338</v>
      </c>
      <c r="AA197" s="290">
        <f>+IF('F. Caja Capital'!AB21="","-",'F. Caja Capital'!AB21)</f>
        <v>-45.149940994688272</v>
      </c>
      <c r="AB197" s="290">
        <f>+IF('F. Caja Capital'!AC21="","-",'F. Caja Capital'!AC21)</f>
        <v>-46.594739106518297</v>
      </c>
      <c r="AC197" s="290">
        <f>+IF('F. Caja Capital'!AD21="","-",'F. Caja Capital'!AD21)</f>
        <v>0</v>
      </c>
      <c r="AD197" s="290">
        <f>+IF('F. Caja Capital'!AE21="","-",'F. Caja Capital'!AE21)</f>
        <v>0</v>
      </c>
      <c r="AE197" s="290">
        <f>+IF('F. Caja Capital'!AF21="","-",'F. Caja Capital'!AF21)</f>
        <v>0</v>
      </c>
      <c r="AF197" s="290">
        <f>+IF('F. Caja Capital'!AG21="","-",'F. Caja Capital'!AG21)</f>
        <v>0</v>
      </c>
      <c r="AG197" s="271">
        <f>+IF('F. Caja Capital'!AH21="","-",'F. Caja Capital'!AH21)</f>
        <v>0</v>
      </c>
      <c r="AH197" s="272">
        <f>+IF('F. Caja Capital'!AI21="","-",'F. Caja Capital'!AI21)</f>
        <v>0</v>
      </c>
    </row>
    <row r="198" spans="3:34" ht="15.75" thickBot="1">
      <c r="C198" s="4" t="s">
        <v>165</v>
      </c>
      <c r="D198" s="289">
        <f>+IF('F. Caja Capital'!E22="","-",'F. Caja Capital'!E22)</f>
        <v>0</v>
      </c>
      <c r="E198" s="290">
        <f>+IF('F. Caja Capital'!F22="","-",'F. Caja Capital'!F22)</f>
        <v>0</v>
      </c>
      <c r="F198" s="290">
        <f>+IF('F. Caja Capital'!G22="","-",'F. Caja Capital'!G22)</f>
        <v>0</v>
      </c>
      <c r="G198" s="290">
        <f>+IF('F. Caja Capital'!H22="","-",'F. Caja Capital'!H22)</f>
        <v>0</v>
      </c>
      <c r="H198" s="290">
        <f>+IF('F. Caja Capital'!I22="","-",'F. Caja Capital'!I22)</f>
        <v>0</v>
      </c>
      <c r="I198" s="290">
        <f>+IF('F. Caja Capital'!J22="","-",'F. Caja Capital'!J22)</f>
        <v>-22.475000763541093</v>
      </c>
      <c r="J198" s="290">
        <f>+IF('F. Caja Capital'!K22="","-",'F. Caja Capital'!K22)</f>
        <v>-21.65545612372075</v>
      </c>
      <c r="K198" s="290">
        <f>+IF('F. Caja Capital'!L22="","-",'F. Caja Capital'!L22)</f>
        <v>-20.809686055426155</v>
      </c>
      <c r="L198" s="290">
        <f>+IF('F. Caja Capital'!M22="","-",'F. Caja Capital'!M22)</f>
        <v>-19.936851344946131</v>
      </c>
      <c r="M198" s="290">
        <f>+IF('F. Caja Capital'!N22="","-",'F. Caja Capital'!N22)</f>
        <v>-19.036085923730745</v>
      </c>
      <c r="N198" s="290">
        <f>+IF('F. Caja Capital'!O22="","-",'F. Caja Capital'!O22)</f>
        <v>-18.106496009036469</v>
      </c>
      <c r="O198" s="290">
        <f>+IF('F. Caja Capital'!P22="","-",'F. Caja Capital'!P22)</f>
        <v>-17.147159217071977</v>
      </c>
      <c r="P198" s="290">
        <f>+IF('F. Caja Capital'!Q22="","-",'F. Caja Capital'!Q22)</f>
        <v>-16.157123647764621</v>
      </c>
      <c r="Q198" s="290">
        <f>+IF('F. Caja Capital'!R22="","-",'F. Caja Capital'!R22)</f>
        <v>-15.135406940239427</v>
      </c>
      <c r="R198" s="290">
        <f>+IF('F. Caja Capital'!S22="","-",'F. Caja Capital'!S22)</f>
        <v>-14.080995298073431</v>
      </c>
      <c r="S198" s="290">
        <f>+IF('F. Caja Capital'!T22="","-",'F. Caja Capital'!T22)</f>
        <v>-12.992842483358119</v>
      </c>
      <c r="T198" s="290">
        <f>+IF('F. Caja Capital'!U22="","-",'F. Caja Capital'!U22)</f>
        <v>-11.86986877857192</v>
      </c>
      <c r="U198" s="290">
        <f>+IF('F. Caja Capital'!V22="","-",'F. Caja Capital'!V22)</f>
        <v>-10.710959915232559</v>
      </c>
      <c r="V198" s="290">
        <f>+IF('F. Caja Capital'!W22="","-",'F. Caja Capital'!W22)</f>
        <v>-9.5149659682663419</v>
      </c>
      <c r="W198" s="290">
        <f>+IF('F. Caja Capital'!X22="","-",'F. Caja Capital'!X22)</f>
        <v>-8.2807002149972053</v>
      </c>
      <c r="X198" s="290">
        <f>+IF('F. Caja Capital'!Y22="","-",'F. Caja Capital'!Y22)</f>
        <v>-7.0069379576234558</v>
      </c>
      <c r="Y198" s="290">
        <f>+IF('F. Caja Capital'!Z22="","-",'F. Caja Capital'!Z22)</f>
        <v>-5.6924153080137465</v>
      </c>
      <c r="Z198" s="290">
        <f>+IF('F. Caja Capital'!AA22="","-",'F. Caja Capital'!AA22)</f>
        <v>-4.3358279336165273</v>
      </c>
      <c r="AA198" s="290">
        <f>+IF('F. Caja Capital'!AB22="","-",'F. Caja Capital'!AB22)</f>
        <v>-2.9358297632385955</v>
      </c>
      <c r="AB198" s="290">
        <f>+IF('F. Caja Capital'!AC22="","-",'F. Caja Capital'!AC22)</f>
        <v>-1.4910316514085711</v>
      </c>
      <c r="AC198" s="290">
        <f>+IF('F. Caja Capital'!AD22="","-",'F. Caja Capital'!AD22)</f>
        <v>0</v>
      </c>
      <c r="AD198" s="290">
        <f>+IF('F. Caja Capital'!AE22="","-",'F. Caja Capital'!AE22)</f>
        <v>0</v>
      </c>
      <c r="AE198" s="290">
        <f>+IF('F. Caja Capital'!AF22="","-",'F. Caja Capital'!AF22)</f>
        <v>0</v>
      </c>
      <c r="AF198" s="290">
        <f>+IF('F. Caja Capital'!AG22="","-",'F. Caja Capital'!AG22)</f>
        <v>0</v>
      </c>
      <c r="AG198" s="271">
        <f>+IF('F. Caja Capital'!AH22="","-",'F. Caja Capital'!AH22)</f>
        <v>0</v>
      </c>
      <c r="AH198" s="272">
        <f>+IF('F. Caja Capital'!AI22="","-",'F. Caja Capital'!AI22)</f>
        <v>0</v>
      </c>
    </row>
    <row r="199" spans="3:34" ht="15.75" thickBot="1">
      <c r="C199" s="6" t="s">
        <v>10</v>
      </c>
      <c r="D199" s="229">
        <f>+IF('F. Caja Capital'!E23="","-",'F. Caja Capital'!E23)</f>
        <v>-1400</v>
      </c>
      <c r="E199" s="236">
        <f>+IF('F. Caja Capital'!F23="","-",'F. Caja Capital'!F23)</f>
        <v>98.274411303061271</v>
      </c>
      <c r="F199" s="236">
        <f>+IF('F. Caja Capital'!G23="","-",'F. Caja Capital'!G23)</f>
        <v>203.88245227520216</v>
      </c>
      <c r="G199" s="236">
        <f>+IF('F. Caja Capital'!H23="","-",'F. Caja Capital'!H23)</f>
        <v>316.92140805504704</v>
      </c>
      <c r="H199" s="236">
        <f>+IF('F. Caja Capital'!I23="","-",'F. Caja Capital'!I23)</f>
        <v>437.03588939354194</v>
      </c>
      <c r="I199" s="236">
        <f>+IF('F. Caja Capital'!J23="","-",'F. Caja Capital'!J23)</f>
        <v>515.81071142932547</v>
      </c>
      <c r="J199" s="236">
        <f>+IF('F. Caja Capital'!K23="","-",'F. Caja Capital'!K23)</f>
        <v>533.97945608539862</v>
      </c>
      <c r="K199" s="236">
        <f>+IF('F. Caja Capital'!L23="","-",'F. Caja Capital'!L23)</f>
        <v>552.14571181517874</v>
      </c>
      <c r="L199" s="236">
        <f>+IF('F. Caja Capital'!M23="","-",'F. Caja Capital'!M23)</f>
        <v>570.87893638628532</v>
      </c>
      <c r="M199" s="236">
        <f>+IF('F. Caja Capital'!N23="","-",'F. Caja Capital'!N23)</f>
        <v>589.57167054204058</v>
      </c>
      <c r="N199" s="236">
        <f>+IF('F. Caja Capital'!O23="","-",'F. Caja Capital'!O23)</f>
        <v>608.18489125358678</v>
      </c>
      <c r="O199" s="236">
        <f>+IF('F. Caja Capital'!P23="","-",'F. Caja Capital'!P23)</f>
        <v>626.67859850907121</v>
      </c>
      <c r="P199" s="236">
        <f>+IF('F. Caja Capital'!Q23="","-",'F. Caja Capital'!Q23)</f>
        <v>645.01194642205542</v>
      </c>
      <c r="Q199" s="236">
        <f>+IF('F. Caja Capital'!R23="","-",'F. Caja Capital'!R23)</f>
        <v>663.14338270348355</v>
      </c>
      <c r="R199" s="236">
        <f>+IF('F. Caja Capital'!S23="","-",'F. Caja Capital'!S23)</f>
        <v>681.74913735803432</v>
      </c>
      <c r="S199" s="236">
        <f>+IF('F. Caja Capital'!T23="","-",'F. Caja Capital'!T23)</f>
        <v>700.1044852971504</v>
      </c>
      <c r="T199" s="236">
        <f>+IF('F. Caja Capital'!U23="","-",'F. Caja Capital'!U23)</f>
        <v>718.92147023693565</v>
      </c>
      <c r="U199" s="236">
        <f>+IF('F. Caja Capital'!V23="","-",'F. Caja Capital'!V23)</f>
        <v>738.21170234795636</v>
      </c>
      <c r="V199" s="236">
        <f>+IF('F. Caja Capital'!W23="","-",'F. Caja Capital'!W23)</f>
        <v>757.98708379656932</v>
      </c>
      <c r="W199" s="236">
        <f>+IF('F. Caja Capital'!X23="","-",'F. Caja Capital'!X23)</f>
        <v>778.2598160886148</v>
      </c>
      <c r="X199" s="236">
        <f>+IF('F. Caja Capital'!Y23="","-",'F. Caja Capital'!Y23)</f>
        <v>799.04240759780532</v>
      </c>
      <c r="Y199" s="236">
        <f>+IF('F. Caja Capital'!Z23="","-",'F. Caja Capital'!Z23)</f>
        <v>820.34768128345206</v>
      </c>
      <c r="Z199" s="236">
        <f>+IF('F. Caja Capital'!AA23="","-",'F. Caja Capital'!AA23)</f>
        <v>842.18878260229269</v>
      </c>
      <c r="AA199" s="236">
        <f>+IF('F. Caja Capital'!AB23="","-",'F. Caja Capital'!AB23)</f>
        <v>864.57918761930216</v>
      </c>
      <c r="AB199" s="236">
        <f>+IF('F. Caja Capital'!AC23="","-",'F. Caja Capital'!AC23)</f>
        <v>887.53271132248938</v>
      </c>
      <c r="AC199" s="236">
        <f>+IF('F. Caja Capital'!AD23="","-",'F. Caja Capital'!AD23)</f>
        <v>959.1492869047388</v>
      </c>
      <c r="AD199" s="236">
        <f>+IF('F. Caja Capital'!AE23="","-",'F. Caja Capital'!AE23)</f>
        <v>983.27189147039292</v>
      </c>
      <c r="AE199" s="236">
        <f>+IF('F. Caja Capital'!AF23="","-",'F. Caja Capital'!AF23)</f>
        <v>1008.0011795408733</v>
      </c>
      <c r="AF199" s="236">
        <f>+IF('F. Caja Capital'!AG23="","-",'F. Caja Capital'!AG23)</f>
        <v>1033.352409206326</v>
      </c>
      <c r="AG199" s="236">
        <f>+IF('F. Caja Capital'!AH23="","-",'F. Caja Capital'!AH23)</f>
        <v>1059.341222297865</v>
      </c>
      <c r="AH199" s="237">
        <f>+IF('F. Caja Capital'!AI23="","-",'F. Caja Capital'!AI23)</f>
        <v>1085.9836540386564</v>
      </c>
    </row>
    <row r="202" spans="3:34" ht="15.75">
      <c r="C202" s="67" t="s">
        <v>156</v>
      </c>
    </row>
    <row r="203" spans="3:34" ht="15.75" thickBot="1"/>
    <row r="204" spans="3:34" ht="15.75" thickBot="1">
      <c r="C204" s="3"/>
      <c r="D204" s="82">
        <v>0</v>
      </c>
      <c r="E204" s="83">
        <v>1</v>
      </c>
      <c r="F204" s="83">
        <v>2</v>
      </c>
      <c r="G204" s="83">
        <v>3</v>
      </c>
      <c r="H204" s="83">
        <v>4</v>
      </c>
      <c r="I204" s="83">
        <v>5</v>
      </c>
      <c r="J204" s="83">
        <v>6</v>
      </c>
      <c r="K204" s="83">
        <v>7</v>
      </c>
      <c r="L204" s="83">
        <v>8</v>
      </c>
      <c r="M204" s="83">
        <v>9</v>
      </c>
      <c r="N204" s="83">
        <v>10</v>
      </c>
      <c r="O204" s="83">
        <v>11</v>
      </c>
      <c r="P204" s="83">
        <v>12</v>
      </c>
      <c r="Q204" s="83">
        <v>13</v>
      </c>
      <c r="R204" s="83">
        <v>14</v>
      </c>
      <c r="S204" s="84">
        <v>15</v>
      </c>
      <c r="T204" s="83">
        <v>16</v>
      </c>
      <c r="U204" s="85">
        <v>17</v>
      </c>
      <c r="V204" s="86">
        <v>18</v>
      </c>
      <c r="W204" s="86">
        <v>19</v>
      </c>
      <c r="X204" s="87">
        <v>20</v>
      </c>
      <c r="Y204" s="83">
        <v>21</v>
      </c>
      <c r="Z204" s="85">
        <v>22</v>
      </c>
      <c r="AA204" s="86">
        <v>23</v>
      </c>
      <c r="AB204" s="86">
        <v>24</v>
      </c>
      <c r="AC204" s="87">
        <v>25</v>
      </c>
      <c r="AD204" s="83">
        <v>26</v>
      </c>
      <c r="AE204" s="85">
        <v>27</v>
      </c>
      <c r="AF204" s="86">
        <v>28</v>
      </c>
      <c r="AG204" s="86">
        <v>29</v>
      </c>
      <c r="AH204" s="88">
        <v>30</v>
      </c>
    </row>
    <row r="205" spans="3:34" ht="15.75" thickBot="1">
      <c r="C205" s="4" t="s">
        <v>8</v>
      </c>
      <c r="D205" s="225">
        <f>+IF('F. Caja Capital'!E29="","-",'F. Caja Capital'!E29)</f>
        <v>0</v>
      </c>
      <c r="E205" s="231">
        <f>+IF('F. Caja Capital'!F29="","-",'F. Caja Capital'!F29)</f>
        <v>462.4678178967589</v>
      </c>
      <c r="F205" s="231">
        <f>+IF('F. Caja Capital'!G29="","-",'F. Caja Capital'!G29)</f>
        <v>959.44683423624554</v>
      </c>
      <c r="G205" s="231">
        <f>+IF('F. Caja Capital'!H29="","-",'F. Caja Capital'!H29)</f>
        <v>1491.3948614355156</v>
      </c>
      <c r="H205" s="231">
        <f>+IF('F. Caja Capital'!I29="","-",'F. Caja Capital'!I29)</f>
        <v>2056.6394794990215</v>
      </c>
      <c r="I205" s="231">
        <f>+IF('F. Caja Capital'!J29="","-",'F. Caja Capital'!J29)</f>
        <v>2653.6305044105998</v>
      </c>
      <c r="J205" s="231">
        <f>+IF('F. Caja Capital'!K29="","-",'F. Caja Capital'!K29)</f>
        <v>2739.1304792627093</v>
      </c>
      <c r="K205" s="231">
        <f>+IF('F. Caja Capital'!L29="","-",'F. Caja Capital'!L29)</f>
        <v>2824.6187415204981</v>
      </c>
      <c r="L205" s="231">
        <f>+IF('F. Caja Capital'!M29="","-",'F. Caja Capital'!M29)</f>
        <v>2912.7750924433531</v>
      </c>
      <c r="M205" s="231">
        <f>+IF('F. Caja Capital'!N29="","-",'F. Caja Capital'!N29)</f>
        <v>3000.7409002351419</v>
      </c>
      <c r="N205" s="231">
        <f>+IF('F. Caja Capital'!O29="","-",'F. Caja Capital'!O29)</f>
        <v>3088.3325271130061</v>
      </c>
      <c r="O205" s="231">
        <f>+IF('F. Caja Capital'!P29="","-",'F. Caja Capital'!P29)</f>
        <v>3175.3617377270507</v>
      </c>
      <c r="P205" s="231">
        <f>+IF('F. Caja Capital'!Q29="","-",'F. Caja Capital'!Q29)</f>
        <v>3261.6363161410941</v>
      </c>
      <c r="Q205" s="231">
        <f>+IF('F. Caja Capital'!R29="","-",'F. Caja Capital'!R29)</f>
        <v>3346.960722171345</v>
      </c>
      <c r="R205" s="231">
        <f>+IF('F. Caja Capital'!S29="","-",'F. Caja Capital'!S29)</f>
        <v>3434.5172146633472</v>
      </c>
      <c r="S205" s="231">
        <f>+IF('F. Caja Capital'!T29="","-",'F. Caja Capital'!T29)</f>
        <v>3520.8953226121298</v>
      </c>
      <c r="T205" s="231">
        <f>+IF('F. Caja Capital'!U29="","-",'F. Caja Capital'!U29)</f>
        <v>3609.4458399758246</v>
      </c>
      <c r="U205" s="231">
        <f>+IF('F. Caja Capital'!V29="","-",'F. Caja Capital'!V29)</f>
        <v>3700.2234028512162</v>
      </c>
      <c r="V205" s="231">
        <f>+IF('F. Caja Capital'!W29="","-",'F. Caja Capital'!W29)</f>
        <v>3793.2840214329235</v>
      </c>
      <c r="W205" s="231">
        <f>+IF('F. Caja Capital'!X29="","-",'F. Caja Capital'!X29)</f>
        <v>3888.6851145719615</v>
      </c>
      <c r="X205" s="231">
        <f>+IF('F. Caja Capital'!Y29="","-",'F. Caja Capital'!Y29)</f>
        <v>3986.4855452034458</v>
      </c>
      <c r="Y205" s="231">
        <f>+IF('F. Caja Capital'!Z29="","-",'F. Caja Capital'!Z29)</f>
        <v>4086.7456566653127</v>
      </c>
      <c r="Z205" s="231">
        <f>+IF('F. Caja Capital'!AA29="","-",'F. Caja Capital'!AA29)</f>
        <v>4189.527309930445</v>
      </c>
      <c r="AA205" s="231">
        <f>+IF('F. Caja Capital'!AB29="","-",'F. Caja Capital'!AB29)</f>
        <v>4294.8939217751949</v>
      </c>
      <c r="AB205" s="231">
        <f>+IF('F. Caja Capital'!AC29="","-",'F. Caja Capital'!AC29)</f>
        <v>4402.9105039078413</v>
      </c>
      <c r="AC205" s="231">
        <f>+IF('F. Caja Capital'!AD29="","-",'F. Caja Capital'!AD29)</f>
        <v>4513.6437030811239</v>
      </c>
      <c r="AD205" s="231">
        <f>+IF('F. Caja Capital'!AE29="","-",'F. Caja Capital'!AE29)</f>
        <v>4627.1618422136144</v>
      </c>
      <c r="AE205" s="231">
        <f>+IF('F. Caja Capital'!AF29="","-",'F. Caja Capital'!AF29)</f>
        <v>4743.5349625452864</v>
      </c>
      <c r="AF205" s="231">
        <f>+IF('F. Caja Capital'!AG29="","-",'F. Caja Capital'!AG29)</f>
        <v>4862.8348668532999</v>
      </c>
      <c r="AG205" s="231">
        <f>+IF('F. Caja Capital'!AH29="","-",'F. Caja Capital'!AH29)</f>
        <v>4985.1351637546604</v>
      </c>
      <c r="AH205" s="232">
        <f>+IF('F. Caja Capital'!AI29="","-",'F. Caja Capital'!AI29)</f>
        <v>5110.5113131230892</v>
      </c>
    </row>
    <row r="206" spans="3:34" ht="15.75" thickBot="1">
      <c r="C206" s="5" t="s">
        <v>227</v>
      </c>
      <c r="D206" s="233">
        <f>+IF('F. Caja Capital'!E30="","-",'F. Caja Capital'!E30)</f>
        <v>0</v>
      </c>
      <c r="E206" s="233">
        <f>+IF('F. Caja Capital'!F30="","-",'F. Caja Capital'!F30)</f>
        <v>462.4678178967589</v>
      </c>
      <c r="F206" s="233">
        <f>+IF('F. Caja Capital'!G30="","-",'F. Caja Capital'!G30)</f>
        <v>959.44683423624554</v>
      </c>
      <c r="G206" s="233">
        <f>+IF('F. Caja Capital'!H30="","-",'F. Caja Capital'!H30)</f>
        <v>1491.3948614355156</v>
      </c>
      <c r="H206" s="233">
        <f>+IF('F. Caja Capital'!I30="","-",'F. Caja Capital'!I30)</f>
        <v>2056.6394794990215</v>
      </c>
      <c r="I206" s="233">
        <f>+IF('F. Caja Capital'!J30="","-",'F. Caja Capital'!J30)</f>
        <v>2653.6305044105998</v>
      </c>
      <c r="J206" s="233">
        <f>+IF('F. Caja Capital'!K30="","-",'F. Caja Capital'!K30)</f>
        <v>2739.1304792627093</v>
      </c>
      <c r="K206" s="233">
        <f>+IF('F. Caja Capital'!L30="","-",'F. Caja Capital'!L30)</f>
        <v>2824.6187415204981</v>
      </c>
      <c r="L206" s="233">
        <f>+IF('F. Caja Capital'!M30="","-",'F. Caja Capital'!M30)</f>
        <v>2912.7750924433531</v>
      </c>
      <c r="M206" s="233">
        <f>+IF('F. Caja Capital'!N30="","-",'F. Caja Capital'!N30)</f>
        <v>3000.7409002351419</v>
      </c>
      <c r="N206" s="233">
        <f>+IF('F. Caja Capital'!O30="","-",'F. Caja Capital'!O30)</f>
        <v>3088.3325271130061</v>
      </c>
      <c r="O206" s="233">
        <f>+IF('F. Caja Capital'!P30="","-",'F. Caja Capital'!P30)</f>
        <v>3175.3617377270507</v>
      </c>
      <c r="P206" s="233">
        <f>+IF('F. Caja Capital'!Q30="","-",'F. Caja Capital'!Q30)</f>
        <v>3261.6363161410941</v>
      </c>
      <c r="Q206" s="233">
        <f>+IF('F. Caja Capital'!R30="","-",'F. Caja Capital'!R30)</f>
        <v>3346.960722171345</v>
      </c>
      <c r="R206" s="233">
        <f>+IF('F. Caja Capital'!S30="","-",'F. Caja Capital'!S30)</f>
        <v>3434.5172146633472</v>
      </c>
      <c r="S206" s="233">
        <f>+IF('F. Caja Capital'!T30="","-",'F. Caja Capital'!T30)</f>
        <v>3520.8953226121298</v>
      </c>
      <c r="T206" s="233">
        <f>+IF('F. Caja Capital'!U30="","-",'F. Caja Capital'!U30)</f>
        <v>3609.4458399758246</v>
      </c>
      <c r="U206" s="233">
        <f>+IF('F. Caja Capital'!V30="","-",'F. Caja Capital'!V30)</f>
        <v>3700.2234028512162</v>
      </c>
      <c r="V206" s="233">
        <f>+IF('F. Caja Capital'!W30="","-",'F. Caja Capital'!W30)</f>
        <v>3793.2840214329235</v>
      </c>
      <c r="W206" s="233">
        <f>+IF('F. Caja Capital'!X30="","-",'F. Caja Capital'!X30)</f>
        <v>3888.6851145719615</v>
      </c>
      <c r="X206" s="233">
        <f>+IF('F. Caja Capital'!Y30="","-",'F. Caja Capital'!Y30)</f>
        <v>3986.4855452034458</v>
      </c>
      <c r="Y206" s="233">
        <f>+IF('F. Caja Capital'!Z30="","-",'F. Caja Capital'!Z30)</f>
        <v>4086.7456566653127</v>
      </c>
      <c r="Z206" s="233">
        <f>+IF('F. Caja Capital'!AA30="","-",'F. Caja Capital'!AA30)</f>
        <v>4189.527309930445</v>
      </c>
      <c r="AA206" s="233">
        <f>+IF('F. Caja Capital'!AB30="","-",'F. Caja Capital'!AB30)</f>
        <v>4294.8939217751949</v>
      </c>
      <c r="AB206" s="233">
        <f>+IF('F. Caja Capital'!AC30="","-",'F. Caja Capital'!AC30)</f>
        <v>4402.9105039078413</v>
      </c>
      <c r="AC206" s="233">
        <f>+IF('F. Caja Capital'!AD30="","-",'F. Caja Capital'!AD30)</f>
        <v>4513.6437030811239</v>
      </c>
      <c r="AD206" s="233">
        <f>+IF('F. Caja Capital'!AE30="","-",'F. Caja Capital'!AE30)</f>
        <v>4627.1618422136144</v>
      </c>
      <c r="AE206" s="233">
        <f>+IF('F. Caja Capital'!AF30="","-",'F. Caja Capital'!AF30)</f>
        <v>4743.5349625452864</v>
      </c>
      <c r="AF206" s="233">
        <f>+IF('F. Caja Capital'!AG30="","-",'F. Caja Capital'!AG30)</f>
        <v>4862.8348668532999</v>
      </c>
      <c r="AG206" s="233">
        <f>+IF('F. Caja Capital'!AH30="","-",'F. Caja Capital'!AH30)</f>
        <v>4985.1351637546604</v>
      </c>
      <c r="AH206" s="234">
        <f>+IF('F. Caja Capital'!AI30="","-",'F. Caja Capital'!AI30)</f>
        <v>5110.5113131230892</v>
      </c>
    </row>
    <row r="207" spans="3:34" ht="15.75" thickBot="1">
      <c r="C207" s="4" t="s">
        <v>49</v>
      </c>
      <c r="D207" s="289">
        <f>+IF('F. Caja Capital'!E31="","-",'F. Caja Capital'!E31)</f>
        <v>8450</v>
      </c>
      <c r="E207" s="290">
        <f>+IF('F. Caja Capital'!F31="","-",'F. Caja Capital'!F31)</f>
        <v>0</v>
      </c>
      <c r="F207" s="290">
        <f>+IF('F. Caja Capital'!G31="","-",'F. Caja Capital'!G31)</f>
        <v>0</v>
      </c>
      <c r="G207" s="290">
        <f>+IF('F. Caja Capital'!H31="","-",'F. Caja Capital'!H31)</f>
        <v>0</v>
      </c>
      <c r="H207" s="290">
        <f>+IF('F. Caja Capital'!I31="","-",'F. Caja Capital'!I31)</f>
        <v>0</v>
      </c>
      <c r="I207" s="290">
        <f>+IF('F. Caja Capital'!J31="","-",'F. Caja Capital'!J31)</f>
        <v>0</v>
      </c>
      <c r="J207" s="290">
        <f>+IF('F. Caja Capital'!K31="","-",'F. Caja Capital'!K31)</f>
        <v>0</v>
      </c>
      <c r="K207" s="290">
        <f>+IF('F. Caja Capital'!L31="","-",'F. Caja Capital'!L31)</f>
        <v>0</v>
      </c>
      <c r="L207" s="290">
        <f>+IF('F. Caja Capital'!M31="","-",'F. Caja Capital'!M31)</f>
        <v>0</v>
      </c>
      <c r="M207" s="290">
        <f>+IF('F. Caja Capital'!N31="","-",'F. Caja Capital'!N31)</f>
        <v>0</v>
      </c>
      <c r="N207" s="290">
        <f>+IF('F. Caja Capital'!O31="","-",'F. Caja Capital'!O31)</f>
        <v>0</v>
      </c>
      <c r="O207" s="290">
        <f>+IF('F. Caja Capital'!P31="","-",'F. Caja Capital'!P31)</f>
        <v>0</v>
      </c>
      <c r="P207" s="290">
        <f>+IF('F. Caja Capital'!Q31="","-",'F. Caja Capital'!Q31)</f>
        <v>0</v>
      </c>
      <c r="Q207" s="290">
        <f>+IF('F. Caja Capital'!R31="","-",'F. Caja Capital'!R31)</f>
        <v>0</v>
      </c>
      <c r="R207" s="290">
        <f>+IF('F. Caja Capital'!S31="","-",'F. Caja Capital'!S31)</f>
        <v>0</v>
      </c>
      <c r="S207" s="290">
        <f>+IF('F. Caja Capital'!T31="","-",'F. Caja Capital'!T31)</f>
        <v>0</v>
      </c>
      <c r="T207" s="290">
        <f>+IF('F. Caja Capital'!U31="","-",'F. Caja Capital'!U31)</f>
        <v>0</v>
      </c>
      <c r="U207" s="290">
        <f>+IF('F. Caja Capital'!V31="","-",'F. Caja Capital'!V31)</f>
        <v>0</v>
      </c>
      <c r="V207" s="290">
        <f>+IF('F. Caja Capital'!W31="","-",'F. Caja Capital'!W31)</f>
        <v>0</v>
      </c>
      <c r="W207" s="290">
        <f>+IF('F. Caja Capital'!X31="","-",'F. Caja Capital'!X31)</f>
        <v>0</v>
      </c>
      <c r="X207" s="290">
        <f>+IF('F. Caja Capital'!Y31="","-",'F. Caja Capital'!Y31)</f>
        <v>0</v>
      </c>
      <c r="Y207" s="290">
        <f>+IF('F. Caja Capital'!Z31="","-",'F. Caja Capital'!Z31)</f>
        <v>0</v>
      </c>
      <c r="Z207" s="290">
        <f>+IF('F. Caja Capital'!AA31="","-",'F. Caja Capital'!AA31)</f>
        <v>0</v>
      </c>
      <c r="AA207" s="290">
        <f>+IF('F. Caja Capital'!AB31="","-",'F. Caja Capital'!AB31)</f>
        <v>0</v>
      </c>
      <c r="AB207" s="290">
        <f>+IF('F. Caja Capital'!AC31="","-",'F. Caja Capital'!AC31)</f>
        <v>0</v>
      </c>
      <c r="AC207" s="290">
        <f>+IF('F. Caja Capital'!AD31="","-",'F. Caja Capital'!AD31)</f>
        <v>0</v>
      </c>
      <c r="AD207" s="290">
        <f>+IF('F. Caja Capital'!AE31="","-",'F. Caja Capital'!AE31)</f>
        <v>0</v>
      </c>
      <c r="AE207" s="290">
        <f>+IF('F. Caja Capital'!AF31="","-",'F. Caja Capital'!AF31)</f>
        <v>0</v>
      </c>
      <c r="AF207" s="290">
        <f>+IF('F. Caja Capital'!AG31="","-",'F. Caja Capital'!AG31)</f>
        <v>0</v>
      </c>
      <c r="AG207" s="290">
        <f>+IF('F. Caja Capital'!AH31="","-",'F. Caja Capital'!AH31)</f>
        <v>0</v>
      </c>
      <c r="AH207" s="291">
        <f>+IF('F. Caja Capital'!AI31="","-",'F. Caja Capital'!AI31)</f>
        <v>0</v>
      </c>
    </row>
    <row r="208" spans="3:34" ht="15.75" thickBot="1">
      <c r="C208" s="4" t="s">
        <v>9</v>
      </c>
      <c r="D208" s="225">
        <f>+IF('F. Caja Capital'!E32="","-",'F. Caja Capital'!E32)</f>
        <v>0</v>
      </c>
      <c r="E208" s="231">
        <f>+IF('F. Caja Capital'!F32="","-",'F. Caja Capital'!F32)</f>
        <v>-184.98712715870357</v>
      </c>
      <c r="F208" s="231">
        <f>+IF('F. Caja Capital'!G32="","-",'F. Caja Capital'!G32)</f>
        <v>-383.77873369449816</v>
      </c>
      <c r="G208" s="231">
        <f>+IF('F. Caja Capital'!H32="","-",'F. Caja Capital'!H32)</f>
        <v>-596.55794457420609</v>
      </c>
      <c r="H208" s="231">
        <f>+IF('F. Caja Capital'!I32="","-",'F. Caja Capital'!I32)</f>
        <v>-822.65579179960844</v>
      </c>
      <c r="I208" s="231">
        <f>+IF('F. Caja Capital'!J32="","-",'F. Caja Capital'!J32)</f>
        <v>-1061.4522017642396</v>
      </c>
      <c r="J208" s="231">
        <f>+IF('F. Caja Capital'!K32="","-",'F. Caja Capital'!K32)</f>
        <v>-1095.6521917050832</v>
      </c>
      <c r="K208" s="231">
        <f>+IF('F. Caja Capital'!L32="","-",'F. Caja Capital'!L32)</f>
        <v>-1129.8474966081988</v>
      </c>
      <c r="L208" s="231">
        <f>+IF('F. Caja Capital'!M32="","-",'F. Caja Capital'!M32)</f>
        <v>-1165.1100369773408</v>
      </c>
      <c r="M208" s="231">
        <f>+IF('F. Caja Capital'!N32="","-",'F. Caja Capital'!N32)</f>
        <v>-1200.2963600940564</v>
      </c>
      <c r="N208" s="231">
        <f>+IF('F. Caja Capital'!O32="","-",'F. Caja Capital'!O32)</f>
        <v>-1235.3330108452021</v>
      </c>
      <c r="O208" s="231">
        <f>+IF('F. Caja Capital'!P32="","-",'F. Caja Capital'!P32)</f>
        <v>-1270.1446950908198</v>
      </c>
      <c r="P208" s="231">
        <f>+IF('F. Caja Capital'!Q32="","-",'F. Caja Capital'!Q32)</f>
        <v>-1304.654526456437</v>
      </c>
      <c r="Q208" s="231">
        <f>+IF('F. Caja Capital'!R32="","-",'F. Caja Capital'!R32)</f>
        <v>-1338.7842888685375</v>
      </c>
      <c r="R208" s="231">
        <f>+IF('F. Caja Capital'!S32="","-",'F. Caja Capital'!S32)</f>
        <v>-1373.8068858653382</v>
      </c>
      <c r="S208" s="231">
        <f>+IF('F. Caja Capital'!T32="","-",'F. Caja Capital'!T32)</f>
        <v>-1408.3581290448512</v>
      </c>
      <c r="T208" s="231">
        <f>+IF('F. Caja Capital'!U32="","-",'F. Caja Capital'!U32)</f>
        <v>-1443.778335990329</v>
      </c>
      <c r="U208" s="231">
        <f>+IF('F. Caja Capital'!V32="","-",'F. Caja Capital'!V32)</f>
        <v>-1480.0893611404858</v>
      </c>
      <c r="V208" s="231">
        <f>+IF('F. Caja Capital'!W32="","-",'F. Caja Capital'!W32)</f>
        <v>-1517.3136085731689</v>
      </c>
      <c r="W208" s="231">
        <f>+IF('F. Caja Capital'!X32="","-",'F. Caja Capital'!X32)</f>
        <v>-1555.474045828784</v>
      </c>
      <c r="X208" s="231">
        <f>+IF('F. Caja Capital'!Y32="","-",'F. Caja Capital'!Y32)</f>
        <v>-1594.5942180813781</v>
      </c>
      <c r="Y208" s="231">
        <f>+IF('F. Caja Capital'!Z32="","-",'F. Caja Capital'!Z32)</f>
        <v>-1634.6982626661249</v>
      </c>
      <c r="Z208" s="231">
        <f>+IF('F. Caja Capital'!AA32="","-",'F. Caja Capital'!AA32)</f>
        <v>-1675.8109239721778</v>
      </c>
      <c r="AA208" s="231">
        <f>+IF('F. Caja Capital'!AB32="","-",'F. Caja Capital'!AB32)</f>
        <v>-1717.957568710078</v>
      </c>
      <c r="AB208" s="231">
        <f>+IF('F. Caja Capital'!AC32="","-",'F. Caja Capital'!AC32)</f>
        <v>-1761.1642015631364</v>
      </c>
      <c r="AC208" s="231">
        <f>+IF('F. Caja Capital'!AD32="","-",'F. Caja Capital'!AD32)</f>
        <v>-1805.4574812324495</v>
      </c>
      <c r="AD208" s="231">
        <f>+IF('F. Caja Capital'!AE32="","-",'F. Caja Capital'!AE32)</f>
        <v>-1850.8647368854452</v>
      </c>
      <c r="AE208" s="231">
        <f>+IF('F. Caja Capital'!AF32="","-",'F. Caja Capital'!AF32)</f>
        <v>-1897.4139850181141</v>
      </c>
      <c r="AF208" s="231">
        <f>+IF('F. Caja Capital'!AG32="","-",'F. Caja Capital'!AG32)</f>
        <v>-1945.1339467413197</v>
      </c>
      <c r="AG208" s="231">
        <f>+IF('F. Caja Capital'!AH32="","-",'F. Caja Capital'!AH32)</f>
        <v>-1994.0540655018635</v>
      </c>
      <c r="AH208" s="232">
        <f>+IF('F. Caja Capital'!AI32="","-",'F. Caja Capital'!AI32)</f>
        <v>-2044.2045252492353</v>
      </c>
    </row>
    <row r="209" spans="3:34" ht="15.75" thickBot="1">
      <c r="C209" s="89" t="s">
        <v>5</v>
      </c>
      <c r="D209" s="233">
        <f>+IF('F. Caja Capital'!E33="","-",'F. Caja Capital'!E33)</f>
        <v>0</v>
      </c>
      <c r="E209" s="233">
        <f>+IF('F. Caja Capital'!F33="","-",'F. Caja Capital'!F33)</f>
        <v>-110.99227629522214</v>
      </c>
      <c r="F209" s="233">
        <f>+IF('F. Caja Capital'!G33="","-",'F. Caja Capital'!G33)</f>
        <v>-230.26724021669887</v>
      </c>
      <c r="G209" s="233">
        <f>+IF('F. Caja Capital'!H33="","-",'F. Caja Capital'!H33)</f>
        <v>-357.93476674452364</v>
      </c>
      <c r="H209" s="233">
        <f>+IF('F. Caja Capital'!I33="","-",'F. Caja Capital'!I33)</f>
        <v>-493.59347507976503</v>
      </c>
      <c r="I209" s="233">
        <f>+IF('F. Caja Capital'!J33="","-",'F. Caja Capital'!J33)</f>
        <v>-636.8713210585438</v>
      </c>
      <c r="J209" s="233">
        <f>+IF('F. Caja Capital'!K33="","-",'F. Caja Capital'!K33)</f>
        <v>-657.39131502304997</v>
      </c>
      <c r="K209" s="233">
        <f>+IF('F. Caja Capital'!L33="","-",'F. Caja Capital'!L33)</f>
        <v>-677.90849796491932</v>
      </c>
      <c r="L209" s="233">
        <f>+IF('F. Caja Capital'!M33="","-",'F. Caja Capital'!M33)</f>
        <v>-699.06602218640444</v>
      </c>
      <c r="M209" s="233">
        <f>+IF('F. Caja Capital'!N33="","-",'F. Caja Capital'!N33)</f>
        <v>-720.17781605643381</v>
      </c>
      <c r="N209" s="233">
        <f>+IF('F. Caja Capital'!O33="","-",'F. Caja Capital'!O33)</f>
        <v>-741.19980650712114</v>
      </c>
      <c r="O209" s="233">
        <f>+IF('F. Caja Capital'!P33="","-",'F. Caja Capital'!P33)</f>
        <v>-762.0868170544918</v>
      </c>
      <c r="P209" s="233">
        <f>+IF('F. Caja Capital'!Q33="","-",'F. Caja Capital'!Q33)</f>
        <v>-782.79271587386222</v>
      </c>
      <c r="Q209" s="233">
        <f>+IF('F. Caja Capital'!R33="","-",'F. Caja Capital'!R33)</f>
        <v>-803.27057332112247</v>
      </c>
      <c r="R209" s="233">
        <f>+IF('F. Caja Capital'!S33="","-",'F. Caja Capital'!S33)</f>
        <v>-824.28413151920279</v>
      </c>
      <c r="S209" s="233">
        <f>+IF('F. Caja Capital'!T33="","-",'F. Caja Capital'!T33)</f>
        <v>-845.01487742691074</v>
      </c>
      <c r="T209" s="233">
        <f>+IF('F. Caja Capital'!U33="","-",'F. Caja Capital'!U33)</f>
        <v>-866.26700159419738</v>
      </c>
      <c r="U209" s="233">
        <f>+IF('F. Caja Capital'!V33="","-",'F. Caja Capital'!V33)</f>
        <v>-888.05361668429146</v>
      </c>
      <c r="V209" s="233">
        <f>+IF('F. Caja Capital'!W33="","-",'F. Caja Capital'!W33)</f>
        <v>-910.38816514390135</v>
      </c>
      <c r="W209" s="233">
        <f>+IF('F. Caja Capital'!X33="","-",'F. Caja Capital'!X33)</f>
        <v>-933.28442749727037</v>
      </c>
      <c r="X209" s="233">
        <f>+IF('F. Caja Capital'!Y33="","-",'F. Caja Capital'!Y33)</f>
        <v>-956.75653084882686</v>
      </c>
      <c r="Y209" s="233">
        <f>+IF('F. Caja Capital'!Z33="","-",'F. Caja Capital'!Z33)</f>
        <v>-980.81895759967483</v>
      </c>
      <c r="Z209" s="233">
        <f>+IF('F. Caja Capital'!AA33="","-",'F. Caja Capital'!AA33)</f>
        <v>-1005.4865543833066</v>
      </c>
      <c r="AA209" s="233">
        <f>+IF('F. Caja Capital'!AB33="","-",'F. Caja Capital'!AB33)</f>
        <v>-1030.7745412260467</v>
      </c>
      <c r="AB209" s="233">
        <f>+IF('F. Caja Capital'!AC33="","-",'F. Caja Capital'!AC33)</f>
        <v>-1056.698520937882</v>
      </c>
      <c r="AC209" s="233">
        <f>+IF('F. Caja Capital'!AD33="","-",'F. Caja Capital'!AD33)</f>
        <v>-1083.2744887394695</v>
      </c>
      <c r="AD209" s="233">
        <f>+IF('F. Caja Capital'!AE33="","-",'F. Caja Capital'!AE33)</f>
        <v>-1110.5188421312671</v>
      </c>
      <c r="AE209" s="233">
        <f>+IF('F. Caja Capital'!AF33="","-",'F. Caja Capital'!AF33)</f>
        <v>-1138.4483910108684</v>
      </c>
      <c r="AF209" s="233">
        <f>+IF('F. Caja Capital'!AG33="","-",'F. Caja Capital'!AG33)</f>
        <v>-1167.0803680447918</v>
      </c>
      <c r="AG209" s="233">
        <f>+IF('F. Caja Capital'!AH33="","-",'F. Caja Capital'!AH33)</f>
        <v>-1196.4324393011179</v>
      </c>
      <c r="AH209" s="234">
        <f>+IF('F. Caja Capital'!AI33="","-",'F. Caja Capital'!AI33)</f>
        <v>-1226.5227151495412</v>
      </c>
    </row>
    <row r="210" spans="3:34" ht="15.75" thickBot="1">
      <c r="C210" s="89" t="s">
        <v>6</v>
      </c>
      <c r="D210" s="227">
        <f>+IF('F. Caja Capital'!E34="","-",'F. Caja Capital'!E34)</f>
        <v>0</v>
      </c>
      <c r="E210" s="235">
        <f>+IF('F. Caja Capital'!F34="","-",'F. Caja Capital'!F34)</f>
        <v>-27.748069073805535</v>
      </c>
      <c r="F210" s="233">
        <f>+IF('F. Caja Capital'!G34="","-",'F. Caja Capital'!G34)</f>
        <v>-57.566810054174717</v>
      </c>
      <c r="G210" s="233">
        <f>+IF('F. Caja Capital'!H34="","-",'F. Caja Capital'!H34)</f>
        <v>-89.483691686130911</v>
      </c>
      <c r="H210" s="233">
        <f>+IF('F. Caja Capital'!I34="","-",'F. Caja Capital'!I34)</f>
        <v>-123.39836876994126</v>
      </c>
      <c r="I210" s="233">
        <f>+IF('F. Caja Capital'!J34="","-",'F. Caja Capital'!J34)</f>
        <v>-159.21783026463595</v>
      </c>
      <c r="J210" s="233">
        <f>+IF('F. Caja Capital'!K34="","-",'F. Caja Capital'!K34)</f>
        <v>-164.34782875576249</v>
      </c>
      <c r="K210" s="233">
        <f>+IF('F. Caja Capital'!L34="","-",'F. Caja Capital'!L34)</f>
        <v>-169.47712449122983</v>
      </c>
      <c r="L210" s="233">
        <f>+IF('F. Caja Capital'!M34="","-",'F. Caja Capital'!M34)</f>
        <v>-174.76650554660111</v>
      </c>
      <c r="M210" s="233">
        <f>+IF('F. Caja Capital'!N34="","-",'F. Caja Capital'!N34)</f>
        <v>-180.04445401410845</v>
      </c>
      <c r="N210" s="233">
        <f>+IF('F. Caja Capital'!O34="","-",'F. Caja Capital'!O34)</f>
        <v>-185.29995162678028</v>
      </c>
      <c r="O210" s="233">
        <f>+IF('F. Caja Capital'!P34="","-",'F. Caja Capital'!P34)</f>
        <v>-190.52170426362295</v>
      </c>
      <c r="P210" s="233">
        <f>+IF('F. Caja Capital'!Q34="","-",'F. Caja Capital'!Q34)</f>
        <v>-195.69817896846556</v>
      </c>
      <c r="Q210" s="233">
        <f>+IF('F. Caja Capital'!R34="","-",'F. Caja Capital'!R34)</f>
        <v>-200.81764333028062</v>
      </c>
      <c r="R210" s="233">
        <f>+IF('F. Caja Capital'!S34="","-",'F. Caja Capital'!S34)</f>
        <v>-206.0710328798007</v>
      </c>
      <c r="S210" s="233">
        <f>+IF('F. Caja Capital'!T34="","-",'F. Caja Capital'!T34)</f>
        <v>-211.25371935672769</v>
      </c>
      <c r="T210" s="233">
        <f>+IF('F. Caja Capital'!U34="","-",'F. Caja Capital'!U34)</f>
        <v>-216.56675039854935</v>
      </c>
      <c r="U210" s="233">
        <f>+IF('F. Caja Capital'!V34="","-",'F. Caja Capital'!V34)</f>
        <v>-222.01340417107286</v>
      </c>
      <c r="V210" s="233">
        <f>+IF('F. Caja Capital'!W34="","-",'F. Caja Capital'!W34)</f>
        <v>-227.59704128597534</v>
      </c>
      <c r="W210" s="233">
        <f>+IF('F. Caja Capital'!X34="","-",'F. Caja Capital'!X34)</f>
        <v>-233.32110687431759</v>
      </c>
      <c r="X210" s="233">
        <f>+IF('F. Caja Capital'!Y34="","-",'F. Caja Capital'!Y34)</f>
        <v>-239.18913271220671</v>
      </c>
      <c r="Y210" s="233">
        <f>+IF('F. Caja Capital'!Z34="","-",'F. Caja Capital'!Z34)</f>
        <v>-245.20473939991871</v>
      </c>
      <c r="Z210" s="233">
        <f>+IF('F. Caja Capital'!AA34="","-",'F. Caja Capital'!AA34)</f>
        <v>-251.37163859582665</v>
      </c>
      <c r="AA210" s="233">
        <f>+IF('F. Caja Capital'!AB34="","-",'F. Caja Capital'!AB34)</f>
        <v>-257.69363530651168</v>
      </c>
      <c r="AB210" s="233">
        <f>+IF('F. Caja Capital'!AC34="","-",'F. Caja Capital'!AC34)</f>
        <v>-264.1746302344705</v>
      </c>
      <c r="AC210" s="233">
        <f>+IF('F. Caja Capital'!AD34="","-",'F. Caja Capital'!AD34)</f>
        <v>-270.81862218486737</v>
      </c>
      <c r="AD210" s="233">
        <f>+IF('F. Caja Capital'!AE34="","-",'F. Caja Capital'!AE34)</f>
        <v>-277.62971053281677</v>
      </c>
      <c r="AE210" s="233">
        <f>+IF('F. Caja Capital'!AF34="","-",'F. Caja Capital'!AF34)</f>
        <v>-284.61209775271709</v>
      </c>
      <c r="AF210" s="233">
        <f>+IF('F. Caja Capital'!AG34="","-",'F. Caja Capital'!AG34)</f>
        <v>-291.77009201119796</v>
      </c>
      <c r="AG210" s="233">
        <f>+IF('F. Caja Capital'!AH34="","-",'F. Caja Capital'!AH34)</f>
        <v>-299.10810982527948</v>
      </c>
      <c r="AH210" s="234">
        <f>+IF('F. Caja Capital'!AI34="","-",'F. Caja Capital'!AI34)</f>
        <v>-306.63067878738531</v>
      </c>
    </row>
    <row r="211" spans="3:34" ht="15.75" thickBot="1">
      <c r="C211" s="5" t="s">
        <v>7</v>
      </c>
      <c r="D211" s="228">
        <f>+IF('F. Caja Capital'!E35="","-",'F. Caja Capital'!E35)</f>
        <v>0</v>
      </c>
      <c r="E211" s="233">
        <f>+IF('F. Caja Capital'!F35="","-",'F. Caja Capital'!F35)</f>
        <v>-46.246781789675893</v>
      </c>
      <c r="F211" s="233">
        <f>+IF('F. Caja Capital'!G35="","-",'F. Caja Capital'!G35)</f>
        <v>-95.944683423624539</v>
      </c>
      <c r="G211" s="233">
        <f>+IF('F. Caja Capital'!H35="","-",'F. Caja Capital'!H35)</f>
        <v>-149.13948614355152</v>
      </c>
      <c r="H211" s="233">
        <f>+IF('F. Caja Capital'!I35="","-",'F. Caja Capital'!I35)</f>
        <v>-205.66394794990211</v>
      </c>
      <c r="I211" s="233">
        <f>+IF('F. Caja Capital'!J35="","-",'F. Caja Capital'!J35)</f>
        <v>-265.3630504410599</v>
      </c>
      <c r="J211" s="233">
        <f>+IF('F. Caja Capital'!K35="","-",'F. Caja Capital'!K35)</f>
        <v>-273.91304792627079</v>
      </c>
      <c r="K211" s="233">
        <f>+IF('F. Caja Capital'!L35="","-",'F. Caja Capital'!L35)</f>
        <v>-282.46187415204969</v>
      </c>
      <c r="L211" s="233">
        <f>+IF('F. Caja Capital'!M35="","-",'F. Caja Capital'!M35)</f>
        <v>-291.27750924433519</v>
      </c>
      <c r="M211" s="233">
        <f>+IF('F. Caja Capital'!N35="","-",'F. Caja Capital'!N35)</f>
        <v>-300.07409002351409</v>
      </c>
      <c r="N211" s="233">
        <f>+IF('F. Caja Capital'!O35="","-",'F. Caja Capital'!O35)</f>
        <v>-308.83325271130053</v>
      </c>
      <c r="O211" s="233">
        <f>+IF('F. Caja Capital'!P35="","-",'F. Caja Capital'!P35)</f>
        <v>-317.53617377270496</v>
      </c>
      <c r="P211" s="233">
        <f>+IF('F. Caja Capital'!Q35="","-",'F. Caja Capital'!Q35)</f>
        <v>-326.16363161410925</v>
      </c>
      <c r="Q211" s="233">
        <f>+IF('F. Caja Capital'!R35="","-",'F. Caja Capital'!R35)</f>
        <v>-334.69607221713437</v>
      </c>
      <c r="R211" s="233">
        <f>+IF('F. Caja Capital'!S35="","-",'F. Caja Capital'!S35)</f>
        <v>-343.45172146633456</v>
      </c>
      <c r="S211" s="233">
        <f>+IF('F. Caja Capital'!T35="","-",'F. Caja Capital'!T35)</f>
        <v>-352.08953226121281</v>
      </c>
      <c r="T211" s="233">
        <f>+IF('F. Caja Capital'!U35="","-",'F. Caja Capital'!U35)</f>
        <v>-360.94458399758224</v>
      </c>
      <c r="U211" s="233">
        <f>+IF('F. Caja Capital'!V35="","-",'F. Caja Capital'!V35)</f>
        <v>-370.02234028512146</v>
      </c>
      <c r="V211" s="233">
        <f>+IF('F. Caja Capital'!W35="","-",'F. Caja Capital'!W35)</f>
        <v>-379.32840214329224</v>
      </c>
      <c r="W211" s="233">
        <f>+IF('F. Caja Capital'!X35="","-",'F. Caja Capital'!X35)</f>
        <v>-388.86851145719601</v>
      </c>
      <c r="X211" s="233">
        <f>+IF('F. Caja Capital'!Y35="","-",'F. Caja Capital'!Y35)</f>
        <v>-398.64855452034453</v>
      </c>
      <c r="Y211" s="233">
        <f>+IF('F. Caja Capital'!Z35="","-",'F. Caja Capital'!Z35)</f>
        <v>-408.67456566653124</v>
      </c>
      <c r="Z211" s="233">
        <f>+IF('F. Caja Capital'!AA35="","-",'F. Caja Capital'!AA35)</f>
        <v>-418.95273099304444</v>
      </c>
      <c r="AA211" s="233">
        <f>+IF('F. Caja Capital'!AB35="","-",'F. Caja Capital'!AB35)</f>
        <v>-429.48939217751951</v>
      </c>
      <c r="AB211" s="233">
        <f>+IF('F. Caja Capital'!AC35="","-",'F. Caja Capital'!AC35)</f>
        <v>-440.29105039078411</v>
      </c>
      <c r="AC211" s="233">
        <f>+IF('F. Caja Capital'!AD35="","-",'F. Caja Capital'!AD35)</f>
        <v>-451.36437030811237</v>
      </c>
      <c r="AD211" s="233">
        <f>+IF('F. Caja Capital'!AE35="","-",'F. Caja Capital'!AE35)</f>
        <v>-462.71618422136129</v>
      </c>
      <c r="AE211" s="233">
        <f>+IF('F. Caja Capital'!AF35="","-",'F. Caja Capital'!AF35)</f>
        <v>-474.35349625452852</v>
      </c>
      <c r="AF211" s="233">
        <f>+IF('F. Caja Capital'!AG35="","-",'F. Caja Capital'!AG35)</f>
        <v>-486.28348668532993</v>
      </c>
      <c r="AG211" s="233">
        <f>+IF('F. Caja Capital'!AH35="","-",'F. Caja Capital'!AH35)</f>
        <v>-498.51351637546588</v>
      </c>
      <c r="AH211" s="234">
        <f>+IF('F. Caja Capital'!AI35="","-",'F. Caja Capital'!AI35)</f>
        <v>-511.05113131230883</v>
      </c>
    </row>
    <row r="212" spans="3:34" ht="15.75" thickBot="1">
      <c r="C212" s="4" t="s">
        <v>3</v>
      </c>
      <c r="D212" s="225">
        <f>+IF('F. Caja Capital'!E36="","-",'F. Caja Capital'!E36)</f>
        <v>-13000</v>
      </c>
      <c r="E212" s="231">
        <f>+IF('F. Caja Capital'!F36="","-",'F. Caja Capital'!F36)</f>
        <v>0</v>
      </c>
      <c r="F212" s="231">
        <f>+IF('F. Caja Capital'!G36="","-",'F. Caja Capital'!G36)</f>
        <v>0</v>
      </c>
      <c r="G212" s="231">
        <f>+IF('F. Caja Capital'!H36="","-",'F. Caja Capital'!H36)</f>
        <v>0</v>
      </c>
      <c r="H212" s="231">
        <f>+IF('F. Caja Capital'!I36="","-",'F. Caja Capital'!I36)</f>
        <v>0</v>
      </c>
      <c r="I212" s="231">
        <f>+IF('F. Caja Capital'!J36="","-",'F. Caja Capital'!J36)</f>
        <v>0</v>
      </c>
      <c r="J212" s="231">
        <f>+IF('F. Caja Capital'!K36="","-",'F. Caja Capital'!K36)</f>
        <v>0</v>
      </c>
      <c r="K212" s="231">
        <f>+IF('F. Caja Capital'!L36="","-",'F. Caja Capital'!L36)</f>
        <v>0</v>
      </c>
      <c r="L212" s="231">
        <f>+IF('F. Caja Capital'!M36="","-",'F. Caja Capital'!M36)</f>
        <v>0</v>
      </c>
      <c r="M212" s="231">
        <f>+IF('F. Caja Capital'!N36="","-",'F. Caja Capital'!N36)</f>
        <v>0</v>
      </c>
      <c r="N212" s="231">
        <f>+IF('F. Caja Capital'!O36="","-",'F. Caja Capital'!O36)</f>
        <v>0</v>
      </c>
      <c r="O212" s="231">
        <f>+IF('F. Caja Capital'!P36="","-",'F. Caja Capital'!P36)</f>
        <v>0</v>
      </c>
      <c r="P212" s="231">
        <f>+IF('F. Caja Capital'!Q36="","-",'F. Caja Capital'!Q36)</f>
        <v>0</v>
      </c>
      <c r="Q212" s="231">
        <f>+IF('F. Caja Capital'!R36="","-",'F. Caja Capital'!R36)</f>
        <v>0</v>
      </c>
      <c r="R212" s="231">
        <f>+IF('F. Caja Capital'!S36="","-",'F. Caja Capital'!S36)</f>
        <v>0</v>
      </c>
      <c r="S212" s="231">
        <f>+IF('F. Caja Capital'!T36="","-",'F. Caja Capital'!T36)</f>
        <v>0</v>
      </c>
      <c r="T212" s="231">
        <f>+IF('F. Caja Capital'!U36="","-",'F. Caja Capital'!U36)</f>
        <v>0</v>
      </c>
      <c r="U212" s="231">
        <f>+IF('F. Caja Capital'!V36="","-",'F. Caja Capital'!V36)</f>
        <v>0</v>
      </c>
      <c r="V212" s="231">
        <f>+IF('F. Caja Capital'!W36="","-",'F. Caja Capital'!W36)</f>
        <v>0</v>
      </c>
      <c r="W212" s="231">
        <f>+IF('F. Caja Capital'!X36="","-",'F. Caja Capital'!X36)</f>
        <v>0</v>
      </c>
      <c r="X212" s="231">
        <f>+IF('F. Caja Capital'!Y36="","-",'F. Caja Capital'!Y36)</f>
        <v>0</v>
      </c>
      <c r="Y212" s="231">
        <f>+IF('F. Caja Capital'!Z36="","-",'F. Caja Capital'!Z36)</f>
        <v>0</v>
      </c>
      <c r="Z212" s="231">
        <f>+IF('F. Caja Capital'!AA36="","-",'F. Caja Capital'!AA36)</f>
        <v>0</v>
      </c>
      <c r="AA212" s="231">
        <f>+IF('F. Caja Capital'!AB36="","-",'F. Caja Capital'!AB36)</f>
        <v>0</v>
      </c>
      <c r="AB212" s="231">
        <f>+IF('F. Caja Capital'!AC36="","-",'F. Caja Capital'!AC36)</f>
        <v>0</v>
      </c>
      <c r="AC212" s="231">
        <f>+IF('F. Caja Capital'!AD36="","-",'F. Caja Capital'!AD36)</f>
        <v>0</v>
      </c>
      <c r="AD212" s="231">
        <f>+IF('F. Caja Capital'!AE36="","-",'F. Caja Capital'!AE36)</f>
        <v>0</v>
      </c>
      <c r="AE212" s="231">
        <f>+IF('F. Caja Capital'!AF36="","-",'F. Caja Capital'!AF36)</f>
        <v>0</v>
      </c>
      <c r="AF212" s="231">
        <f>+IF('F. Caja Capital'!AG36="","-",'F. Caja Capital'!AG36)</f>
        <v>0</v>
      </c>
      <c r="AG212" s="231">
        <f>+IF('F. Caja Capital'!AH36="","-",'F. Caja Capital'!AH36)</f>
        <v>0</v>
      </c>
      <c r="AH212" s="232">
        <f>+IF('F. Caja Capital'!AI36="","-",'F. Caja Capital'!AI36)</f>
        <v>0</v>
      </c>
    </row>
    <row r="213" spans="3:34" ht="15.75" thickBot="1">
      <c r="C213" s="89" t="s">
        <v>5</v>
      </c>
      <c r="D213" s="233">
        <f>+IF('F. Caja Capital'!E37="","-",'F. Caja Capital'!E37)</f>
        <v>-5200</v>
      </c>
      <c r="E213" s="233">
        <f>+IF('F. Caja Capital'!F37="","-",'F. Caja Capital'!F37)</f>
        <v>0</v>
      </c>
      <c r="F213" s="233">
        <f>+IF('F. Caja Capital'!G37="","-",'F. Caja Capital'!G37)</f>
        <v>0</v>
      </c>
      <c r="G213" s="233">
        <f>+IF('F. Caja Capital'!H37="","-",'F. Caja Capital'!H37)</f>
        <v>0</v>
      </c>
      <c r="H213" s="233">
        <f>+IF('F. Caja Capital'!I37="","-",'F. Caja Capital'!I37)</f>
        <v>0</v>
      </c>
      <c r="I213" s="233">
        <f>+IF('F. Caja Capital'!J37="","-",'F. Caja Capital'!J37)</f>
        <v>0</v>
      </c>
      <c r="J213" s="233">
        <f>+IF('F. Caja Capital'!K37="","-",'F. Caja Capital'!K37)</f>
        <v>0</v>
      </c>
      <c r="K213" s="233">
        <f>+IF('F. Caja Capital'!L37="","-",'F. Caja Capital'!L37)</f>
        <v>0</v>
      </c>
      <c r="L213" s="233">
        <f>+IF('F. Caja Capital'!M37="","-",'F. Caja Capital'!M37)</f>
        <v>0</v>
      </c>
      <c r="M213" s="233">
        <f>+IF('F. Caja Capital'!N37="","-",'F. Caja Capital'!N37)</f>
        <v>0</v>
      </c>
      <c r="N213" s="233">
        <f>+IF('F. Caja Capital'!O37="","-",'F. Caja Capital'!O37)</f>
        <v>0</v>
      </c>
      <c r="O213" s="233">
        <f>+IF('F. Caja Capital'!P37="","-",'F. Caja Capital'!P37)</f>
        <v>0</v>
      </c>
      <c r="P213" s="233">
        <f>+IF('F. Caja Capital'!Q37="","-",'F. Caja Capital'!Q37)</f>
        <v>0</v>
      </c>
      <c r="Q213" s="233">
        <f>+IF('F. Caja Capital'!R37="","-",'F. Caja Capital'!R37)</f>
        <v>0</v>
      </c>
      <c r="R213" s="233">
        <f>+IF('F. Caja Capital'!S37="","-",'F. Caja Capital'!S37)</f>
        <v>0</v>
      </c>
      <c r="S213" s="233">
        <f>+IF('F. Caja Capital'!T37="","-",'F. Caja Capital'!T37)</f>
        <v>0</v>
      </c>
      <c r="T213" s="233">
        <f>+IF('F. Caja Capital'!U37="","-",'F. Caja Capital'!U37)</f>
        <v>0</v>
      </c>
      <c r="U213" s="233">
        <f>+IF('F. Caja Capital'!V37="","-",'F. Caja Capital'!V37)</f>
        <v>0</v>
      </c>
      <c r="V213" s="233">
        <f>+IF('F. Caja Capital'!W37="","-",'F. Caja Capital'!W37)</f>
        <v>0</v>
      </c>
      <c r="W213" s="233">
        <f>+IF('F. Caja Capital'!X37="","-",'F. Caja Capital'!X37)</f>
        <v>0</v>
      </c>
      <c r="X213" s="233">
        <f>+IF('F. Caja Capital'!Y37="","-",'F. Caja Capital'!Y37)</f>
        <v>0</v>
      </c>
      <c r="Y213" s="233">
        <f>+IF('F. Caja Capital'!Z37="","-",'F. Caja Capital'!Z37)</f>
        <v>0</v>
      </c>
      <c r="Z213" s="233">
        <f>+IF('F. Caja Capital'!AA37="","-",'F. Caja Capital'!AA37)</f>
        <v>0</v>
      </c>
      <c r="AA213" s="233">
        <f>+IF('F. Caja Capital'!AB37="","-",'F. Caja Capital'!AB37)</f>
        <v>0</v>
      </c>
      <c r="AB213" s="233">
        <f>+IF('F. Caja Capital'!AC37="","-",'F. Caja Capital'!AC37)</f>
        <v>0</v>
      </c>
      <c r="AC213" s="233">
        <f>+IF('F. Caja Capital'!AD37="","-",'F. Caja Capital'!AD37)</f>
        <v>0</v>
      </c>
      <c r="AD213" s="233">
        <f>+IF('F. Caja Capital'!AE37="","-",'F. Caja Capital'!AE37)</f>
        <v>0</v>
      </c>
      <c r="AE213" s="233">
        <f>+IF('F. Caja Capital'!AF37="","-",'F. Caja Capital'!AF37)</f>
        <v>0</v>
      </c>
      <c r="AF213" s="233">
        <f>+IF('F. Caja Capital'!AG37="","-",'F. Caja Capital'!AG37)</f>
        <v>0</v>
      </c>
      <c r="AG213" s="233">
        <f>+IF('F. Caja Capital'!AH37="","-",'F. Caja Capital'!AH37)</f>
        <v>0</v>
      </c>
      <c r="AH213" s="234">
        <f>+IF('F. Caja Capital'!AI37="","-",'F. Caja Capital'!AI37)</f>
        <v>0</v>
      </c>
    </row>
    <row r="214" spans="3:34" ht="15.75" thickBot="1">
      <c r="C214" s="89" t="s">
        <v>6</v>
      </c>
      <c r="D214" s="227">
        <f>+IF('F. Caja Capital'!E38="","-",'F. Caja Capital'!E38)</f>
        <v>-1950</v>
      </c>
      <c r="E214" s="235">
        <f>+IF('F. Caja Capital'!F38="","-",'F. Caja Capital'!F38)</f>
        <v>0</v>
      </c>
      <c r="F214" s="233">
        <f>+IF('F. Caja Capital'!G38="","-",'F. Caja Capital'!G38)</f>
        <v>0</v>
      </c>
      <c r="G214" s="233">
        <f>+IF('F. Caja Capital'!H38="","-",'F. Caja Capital'!H38)</f>
        <v>0</v>
      </c>
      <c r="H214" s="233">
        <f>+IF('F. Caja Capital'!I38="","-",'F. Caja Capital'!I38)</f>
        <v>0</v>
      </c>
      <c r="I214" s="233">
        <f>+IF('F. Caja Capital'!J38="","-",'F. Caja Capital'!J38)</f>
        <v>0</v>
      </c>
      <c r="J214" s="233">
        <f>+IF('F. Caja Capital'!K38="","-",'F. Caja Capital'!K38)</f>
        <v>0</v>
      </c>
      <c r="K214" s="233">
        <f>+IF('F. Caja Capital'!L38="","-",'F. Caja Capital'!L38)</f>
        <v>0</v>
      </c>
      <c r="L214" s="233">
        <f>+IF('F. Caja Capital'!M38="","-",'F. Caja Capital'!M38)</f>
        <v>0</v>
      </c>
      <c r="M214" s="233">
        <f>+IF('F. Caja Capital'!N38="","-",'F. Caja Capital'!N38)</f>
        <v>0</v>
      </c>
      <c r="N214" s="233">
        <f>+IF('F. Caja Capital'!O38="","-",'F. Caja Capital'!O38)</f>
        <v>0</v>
      </c>
      <c r="O214" s="233">
        <f>+IF('F. Caja Capital'!P38="","-",'F. Caja Capital'!P38)</f>
        <v>0</v>
      </c>
      <c r="P214" s="233">
        <f>+IF('F. Caja Capital'!Q38="","-",'F. Caja Capital'!Q38)</f>
        <v>0</v>
      </c>
      <c r="Q214" s="233">
        <f>+IF('F. Caja Capital'!R38="","-",'F. Caja Capital'!R38)</f>
        <v>0</v>
      </c>
      <c r="R214" s="233">
        <f>+IF('F. Caja Capital'!S38="","-",'F. Caja Capital'!S38)</f>
        <v>0</v>
      </c>
      <c r="S214" s="233">
        <f>+IF('F. Caja Capital'!T38="","-",'F. Caja Capital'!T38)</f>
        <v>0</v>
      </c>
      <c r="T214" s="233">
        <f>+IF('F. Caja Capital'!U38="","-",'F. Caja Capital'!U38)</f>
        <v>0</v>
      </c>
      <c r="U214" s="233">
        <f>+IF('F. Caja Capital'!V38="","-",'F. Caja Capital'!V38)</f>
        <v>0</v>
      </c>
      <c r="V214" s="233">
        <f>+IF('F. Caja Capital'!W38="","-",'F. Caja Capital'!W38)</f>
        <v>0</v>
      </c>
      <c r="W214" s="233">
        <f>+IF('F. Caja Capital'!X38="","-",'F. Caja Capital'!X38)</f>
        <v>0</v>
      </c>
      <c r="X214" s="233">
        <f>+IF('F. Caja Capital'!Y38="","-",'F. Caja Capital'!Y38)</f>
        <v>0</v>
      </c>
      <c r="Y214" s="233">
        <f>+IF('F. Caja Capital'!Z38="","-",'F. Caja Capital'!Z38)</f>
        <v>0</v>
      </c>
      <c r="Z214" s="233">
        <f>+IF('F. Caja Capital'!AA38="","-",'F. Caja Capital'!AA38)</f>
        <v>0</v>
      </c>
      <c r="AA214" s="233">
        <f>+IF('F. Caja Capital'!AB38="","-",'F. Caja Capital'!AB38)</f>
        <v>0</v>
      </c>
      <c r="AB214" s="233">
        <f>+IF('F. Caja Capital'!AC38="","-",'F. Caja Capital'!AC38)</f>
        <v>0</v>
      </c>
      <c r="AC214" s="233">
        <f>+IF('F. Caja Capital'!AD38="","-",'F. Caja Capital'!AD38)</f>
        <v>0</v>
      </c>
      <c r="AD214" s="233">
        <f>+IF('F. Caja Capital'!AE38="","-",'F. Caja Capital'!AE38)</f>
        <v>0</v>
      </c>
      <c r="AE214" s="233">
        <f>+IF('F. Caja Capital'!AF38="","-",'F. Caja Capital'!AF38)</f>
        <v>0</v>
      </c>
      <c r="AF214" s="233">
        <f>+IF('F. Caja Capital'!AG38="","-",'F. Caja Capital'!AG38)</f>
        <v>0</v>
      </c>
      <c r="AG214" s="233">
        <f>+IF('F. Caja Capital'!AH38="","-",'F. Caja Capital'!AH38)</f>
        <v>0</v>
      </c>
      <c r="AH214" s="234">
        <f>+IF('F. Caja Capital'!AI38="","-",'F. Caja Capital'!AI38)</f>
        <v>0</v>
      </c>
    </row>
    <row r="215" spans="3:34" ht="15.75" thickBot="1">
      <c r="C215" s="5" t="s">
        <v>7</v>
      </c>
      <c r="D215" s="228">
        <f>+IF('F. Caja Capital'!E39="","-",'F. Caja Capital'!E39)</f>
        <v>-5850</v>
      </c>
      <c r="E215" s="233">
        <f>+IF('F. Caja Capital'!F39="","-",'F. Caja Capital'!F39)</f>
        <v>0</v>
      </c>
      <c r="F215" s="233">
        <f>+IF('F. Caja Capital'!G39="","-",'F. Caja Capital'!G39)</f>
        <v>0</v>
      </c>
      <c r="G215" s="233">
        <f>+IF('F. Caja Capital'!H39="","-",'F. Caja Capital'!H39)</f>
        <v>0</v>
      </c>
      <c r="H215" s="233">
        <f>+IF('F. Caja Capital'!I39="","-",'F. Caja Capital'!I39)</f>
        <v>0</v>
      </c>
      <c r="I215" s="233">
        <f>+IF('F. Caja Capital'!J39="","-",'F. Caja Capital'!J39)</f>
        <v>0</v>
      </c>
      <c r="J215" s="233">
        <f>+IF('F. Caja Capital'!K39="","-",'F. Caja Capital'!K39)</f>
        <v>0</v>
      </c>
      <c r="K215" s="233">
        <f>+IF('F. Caja Capital'!L39="","-",'F. Caja Capital'!L39)</f>
        <v>0</v>
      </c>
      <c r="L215" s="233">
        <f>+IF('F. Caja Capital'!M39="","-",'F. Caja Capital'!M39)</f>
        <v>0</v>
      </c>
      <c r="M215" s="233">
        <f>+IF('F. Caja Capital'!N39="","-",'F. Caja Capital'!N39)</f>
        <v>0</v>
      </c>
      <c r="N215" s="233">
        <f>+IF('F. Caja Capital'!O39="","-",'F. Caja Capital'!O39)</f>
        <v>0</v>
      </c>
      <c r="O215" s="233">
        <f>+IF('F. Caja Capital'!P39="","-",'F. Caja Capital'!P39)</f>
        <v>0</v>
      </c>
      <c r="P215" s="233">
        <f>+IF('F. Caja Capital'!Q39="","-",'F. Caja Capital'!Q39)</f>
        <v>0</v>
      </c>
      <c r="Q215" s="233">
        <f>+IF('F. Caja Capital'!R39="","-",'F. Caja Capital'!R39)</f>
        <v>0</v>
      </c>
      <c r="R215" s="233">
        <f>+IF('F. Caja Capital'!S39="","-",'F. Caja Capital'!S39)</f>
        <v>0</v>
      </c>
      <c r="S215" s="233">
        <f>+IF('F. Caja Capital'!T39="","-",'F. Caja Capital'!T39)</f>
        <v>0</v>
      </c>
      <c r="T215" s="233">
        <f>+IF('F. Caja Capital'!U39="","-",'F. Caja Capital'!U39)</f>
        <v>0</v>
      </c>
      <c r="U215" s="233">
        <f>+IF('F. Caja Capital'!V39="","-",'F. Caja Capital'!V39)</f>
        <v>0</v>
      </c>
      <c r="V215" s="233">
        <f>+IF('F. Caja Capital'!W39="","-",'F. Caja Capital'!W39)</f>
        <v>0</v>
      </c>
      <c r="W215" s="233">
        <f>+IF('F. Caja Capital'!X39="","-",'F. Caja Capital'!X39)</f>
        <v>0</v>
      </c>
      <c r="X215" s="233">
        <f>+IF('F. Caja Capital'!Y39="","-",'F. Caja Capital'!Y39)</f>
        <v>0</v>
      </c>
      <c r="Y215" s="233">
        <f>+IF('F. Caja Capital'!Z39="","-",'F. Caja Capital'!Z39)</f>
        <v>0</v>
      </c>
      <c r="Z215" s="233">
        <f>+IF('F. Caja Capital'!AA39="","-",'F. Caja Capital'!AA39)</f>
        <v>0</v>
      </c>
      <c r="AA215" s="233">
        <f>+IF('F. Caja Capital'!AB39="","-",'F. Caja Capital'!AB39)</f>
        <v>0</v>
      </c>
      <c r="AB215" s="233">
        <f>+IF('F. Caja Capital'!AC39="","-",'F. Caja Capital'!AC39)</f>
        <v>0</v>
      </c>
      <c r="AC215" s="233">
        <f>+IF('F. Caja Capital'!AD39="","-",'F. Caja Capital'!AD39)</f>
        <v>0</v>
      </c>
      <c r="AD215" s="233">
        <f>+IF('F. Caja Capital'!AE39="","-",'F. Caja Capital'!AE39)</f>
        <v>0</v>
      </c>
      <c r="AE215" s="233">
        <f>+IF('F. Caja Capital'!AF39="","-",'F. Caja Capital'!AF39)</f>
        <v>0</v>
      </c>
      <c r="AF215" s="233">
        <f>+IF('F. Caja Capital'!AG39="","-",'F. Caja Capital'!AG39)</f>
        <v>0</v>
      </c>
      <c r="AG215" s="233">
        <f>+IF('F. Caja Capital'!AH39="","-",'F. Caja Capital'!AH39)</f>
        <v>0</v>
      </c>
      <c r="AH215" s="234">
        <f>+IF('F. Caja Capital'!AI39="","-",'F. Caja Capital'!AI39)</f>
        <v>0</v>
      </c>
    </row>
    <row r="216" spans="3:34" ht="15.75" thickBot="1">
      <c r="C216" s="4" t="s">
        <v>44</v>
      </c>
      <c r="D216" s="270">
        <f>+IF('F. Caja Capital'!E40="","-",'F. Caja Capital'!E40)</f>
        <v>0</v>
      </c>
      <c r="E216" s="271">
        <f>+IF('F. Caja Capital'!F40="","-",'F. Caja Capital'!F40)</f>
        <v>-41.622103610708301</v>
      </c>
      <c r="F216" s="271">
        <f>+IF('F. Caja Capital'!G40="","-",'F. Caja Capital'!G40)</f>
        <v>-86.350215081262107</v>
      </c>
      <c r="G216" s="271">
        <f>+IF('F. Caja Capital'!H40="","-",'F. Caja Capital'!H40)</f>
        <v>-134.2255375291964</v>
      </c>
      <c r="H216" s="271">
        <f>+IF('F. Caja Capital'!I40="","-",'F. Caja Capital'!I40)</f>
        <v>-185.09755315491194</v>
      </c>
      <c r="I216" s="271">
        <f>+IF('F. Caja Capital'!J40="","-",'F. Caja Capital'!J40)</f>
        <v>-238.82674539695401</v>
      </c>
      <c r="J216" s="271">
        <f>+IF('F. Caja Capital'!K40="","-",'F. Caja Capital'!K40)</f>
        <v>-246.52174313364387</v>
      </c>
      <c r="K216" s="271">
        <f>+IF('F. Caja Capital'!L40="","-",'F. Caja Capital'!L40)</f>
        <v>-254.21568673684484</v>
      </c>
      <c r="L216" s="271">
        <f>+IF('F. Caja Capital'!M40="","-",'F. Caja Capital'!M40)</f>
        <v>-262.14975831990182</v>
      </c>
      <c r="M216" s="271">
        <f>+IF('F. Caja Capital'!N40="","-",'F. Caja Capital'!N40)</f>
        <v>-270.06668102116282</v>
      </c>
      <c r="N216" s="271">
        <f>+IF('F. Caja Capital'!O40="","-",'F. Caja Capital'!O40)</f>
        <v>-277.9499274401706</v>
      </c>
      <c r="O216" s="271">
        <f>+IF('F. Caja Capital'!P40="","-",'F. Caja Capital'!P40)</f>
        <v>-285.7825563954346</v>
      </c>
      <c r="P216" s="271">
        <f>+IF('F. Caja Capital'!Q40="","-",'F. Caja Capital'!Q40)</f>
        <v>-293.54726845269852</v>
      </c>
      <c r="Q216" s="271">
        <f>+IF('F. Caja Capital'!R40="","-",'F. Caja Capital'!R40)</f>
        <v>-301.22646499542111</v>
      </c>
      <c r="R216" s="271">
        <f>+IF('F. Caja Capital'!S40="","-",'F. Caja Capital'!S40)</f>
        <v>-309.10654931970134</v>
      </c>
      <c r="S216" s="271">
        <f>+IF('F. Caja Capital'!T40="","-",'F. Caja Capital'!T40)</f>
        <v>-316.88057903509173</v>
      </c>
      <c r="T216" s="271">
        <f>+IF('F. Caja Capital'!U40="","-",'F. Caja Capital'!U40)</f>
        <v>-324.85012559782427</v>
      </c>
      <c r="U216" s="271">
        <f>+IF('F. Caja Capital'!V40="","-",'F. Caja Capital'!V40)</f>
        <v>-333.02010625660949</v>
      </c>
      <c r="V216" s="271">
        <f>+IF('F. Caja Capital'!W40="","-",'F. Caja Capital'!W40)</f>
        <v>-341.39556192896316</v>
      </c>
      <c r="W216" s="271">
        <f>+IF('F. Caja Capital'!X40="","-",'F. Caja Capital'!X40)</f>
        <v>-349.98166031147662</v>
      </c>
      <c r="X216" s="271">
        <f>+IF('F. Caja Capital'!Y40="","-",'F. Caja Capital'!Y40)</f>
        <v>-358.78369906831023</v>
      </c>
      <c r="Y216" s="271">
        <f>+IF('F. Caja Capital'!Z40="","-",'F. Caja Capital'!Z40)</f>
        <v>-367.80710909987818</v>
      </c>
      <c r="Z216" s="271">
        <f>+IF('F. Caja Capital'!AA40="","-",'F. Caja Capital'!AA40)</f>
        <v>-377.05745789374009</v>
      </c>
      <c r="AA216" s="271">
        <f>+IF('F. Caja Capital'!AB40="","-",'F. Caja Capital'!AB40)</f>
        <v>-386.54045295976749</v>
      </c>
      <c r="AB216" s="271">
        <f>+IF('F. Caja Capital'!AC40="","-",'F. Caja Capital'!AC40)</f>
        <v>-396.26194535170572</v>
      </c>
      <c r="AC216" s="271">
        <f>+IF('F. Caja Capital'!AD40="","-",'F. Caja Capital'!AD40)</f>
        <v>-406.22793327730108</v>
      </c>
      <c r="AD216" s="271">
        <f>+IF('F. Caja Capital'!AE40="","-",'F. Caja Capital'!AE40)</f>
        <v>-416.4445657992253</v>
      </c>
      <c r="AE216" s="271">
        <f>+IF('F. Caja Capital'!AF40="","-",'F. Caja Capital'!AF40)</f>
        <v>-426.91814662907575</v>
      </c>
      <c r="AF216" s="271">
        <f>+IF('F. Caja Capital'!AG40="","-",'F. Caja Capital'!AG40)</f>
        <v>-437.65513801679697</v>
      </c>
      <c r="AG216" s="271">
        <f>+IF('F. Caja Capital'!AH40="","-",'F. Caja Capital'!AH40)</f>
        <v>-448.66216473791951</v>
      </c>
      <c r="AH216" s="272">
        <f>+IF('F. Caja Capital'!AI40="","-",'F. Caja Capital'!AI40)</f>
        <v>-459.9460181810781</v>
      </c>
    </row>
    <row r="217" spans="3:34" ht="15.75" thickBot="1">
      <c r="C217" s="4" t="s">
        <v>162</v>
      </c>
      <c r="D217" s="289">
        <f>+IF('F. Caja Capital'!E41="","-",'F. Caja Capital'!E41)</f>
        <v>0</v>
      </c>
      <c r="E217" s="290">
        <f>+IF('F. Caja Capital'!F41="","-",'F. Caja Capital'!F41)</f>
        <v>0</v>
      </c>
      <c r="F217" s="290">
        <f>+IF('F. Caja Capital'!G41="","-",'F. Caja Capital'!G41)</f>
        <v>0</v>
      </c>
      <c r="G217" s="290">
        <f>+IF('F. Caja Capital'!H41="","-",'F. Caja Capital'!H41)</f>
        <v>0</v>
      </c>
      <c r="H217" s="290">
        <f>+IF('F. Caja Capital'!I41="","-",'F. Caja Capital'!I41)</f>
        <v>0</v>
      </c>
      <c r="I217" s="290">
        <f>+IF('F. Caja Capital'!J41="","-",'F. Caja Capital'!J41)</f>
        <v>-360.68501075426622</v>
      </c>
      <c r="J217" s="290">
        <f>+IF('F. Caja Capital'!K41="","-",'F. Caja Capital'!K41)</f>
        <v>-372.22693109840276</v>
      </c>
      <c r="K217" s="290">
        <f>+IF('F. Caja Capital'!L41="","-",'F. Caja Capital'!L41)</f>
        <v>-384.13819289355166</v>
      </c>
      <c r="L217" s="290">
        <f>+IF('F. Caja Capital'!M41="","-",'F. Caja Capital'!M41)</f>
        <v>-396.43061506614532</v>
      </c>
      <c r="M217" s="290">
        <f>+IF('F. Caja Capital'!N41="","-",'F. Caja Capital'!N41)</f>
        <v>-409.116394748262</v>
      </c>
      <c r="N217" s="290">
        <f>+IF('F. Caja Capital'!O41="","-",'F. Caja Capital'!O41)</f>
        <v>-422.20811938020637</v>
      </c>
      <c r="O217" s="290">
        <f>+IF('F. Caja Capital'!P41="","-",'F. Caja Capital'!P41)</f>
        <v>-435.71877920037298</v>
      </c>
      <c r="P217" s="290">
        <f>+IF('F. Caja Capital'!Q41="","-",'F. Caja Capital'!Q41)</f>
        <v>-449.66178013478492</v>
      </c>
      <c r="Q217" s="290">
        <f>+IF('F. Caja Capital'!R41="","-",'F. Caja Capital'!R41)</f>
        <v>-464.05095709909807</v>
      </c>
      <c r="R217" s="290">
        <f>+IF('F. Caja Capital'!S41="","-",'F. Caja Capital'!S41)</f>
        <v>-478.90058772626924</v>
      </c>
      <c r="S217" s="290">
        <f>+IF('F. Caja Capital'!T41="","-",'F. Caja Capital'!T41)</f>
        <v>-494.22540653350984</v>
      </c>
      <c r="T217" s="290">
        <f>+IF('F. Caja Capital'!U41="","-",'F. Caja Capital'!U41)</f>
        <v>-510.04061954258208</v>
      </c>
      <c r="U217" s="290">
        <f>+IF('F. Caja Capital'!V41="","-",'F. Caja Capital'!V41)</f>
        <v>-526.36191936794467</v>
      </c>
      <c r="V217" s="290">
        <f>+IF('F. Caja Capital'!W41="","-",'F. Caja Capital'!W41)</f>
        <v>-543.20550078771896</v>
      </c>
      <c r="W217" s="290">
        <f>+IF('F. Caja Capital'!X41="","-",'F. Caja Capital'!X41)</f>
        <v>-560.58807681292603</v>
      </c>
      <c r="X217" s="290">
        <f>+IF('F. Caja Capital'!Y41="","-",'F. Caja Capital'!Y41)</f>
        <v>-578.52689527093958</v>
      </c>
      <c r="Y217" s="290">
        <f>+IF('F. Caja Capital'!Z41="","-",'F. Caja Capital'!Z41)</f>
        <v>-597.03975591960966</v>
      </c>
      <c r="Z217" s="290">
        <f>+IF('F. Caja Capital'!AA41="","-",'F. Caja Capital'!AA41)</f>
        <v>-616.14502810903718</v>
      </c>
      <c r="AA217" s="290">
        <f>+IF('F. Caja Capital'!AB41="","-",'F. Caja Capital'!AB41)</f>
        <v>-635.86166900852641</v>
      </c>
      <c r="AB217" s="290">
        <f>+IF('F. Caja Capital'!AC41="","-",'F. Caja Capital'!AC41)</f>
        <v>-656.20924241679916</v>
      </c>
      <c r="AC217" s="290">
        <f>+IF('F. Caja Capital'!AD41="","-",'F. Caja Capital'!AD41)</f>
        <v>0</v>
      </c>
      <c r="AD217" s="290">
        <f>+IF('F. Caja Capital'!AE41="","-",'F. Caja Capital'!AE41)</f>
        <v>0</v>
      </c>
      <c r="AE217" s="290">
        <f>+IF('F. Caja Capital'!AF41="","-",'F. Caja Capital'!AF41)</f>
        <v>0</v>
      </c>
      <c r="AF217" s="290">
        <f>+IF('F. Caja Capital'!AG41="","-",'F. Caja Capital'!AG41)</f>
        <v>0</v>
      </c>
      <c r="AG217" s="271">
        <f>+IF('F. Caja Capital'!AH41="","-",'F. Caja Capital'!AH41)</f>
        <v>0</v>
      </c>
      <c r="AH217" s="272">
        <f>+IF('F. Caja Capital'!AI41="","-",'F. Caja Capital'!AI41)</f>
        <v>0</v>
      </c>
    </row>
    <row r="218" spans="3:34" ht="15.75" thickBot="1">
      <c r="C218" s="4" t="s">
        <v>165</v>
      </c>
      <c r="D218" s="289">
        <f>+IF('F. Caja Capital'!E42="","-",'F. Caja Capital'!E42)</f>
        <v>0</v>
      </c>
      <c r="E218" s="290">
        <f>+IF('F. Caja Capital'!F42="","-",'F. Caja Capital'!F42)</f>
        <v>0</v>
      </c>
      <c r="F218" s="290">
        <f>+IF('F. Caja Capital'!G42="","-",'F. Caja Capital'!G42)</f>
        <v>0</v>
      </c>
      <c r="G218" s="290">
        <f>+IF('F. Caja Capital'!H42="","-",'F. Caja Capital'!H42)</f>
        <v>0</v>
      </c>
      <c r="H218" s="290">
        <f>+IF('F. Caja Capital'!I42="","-",'F. Caja Capital'!I42)</f>
        <v>0</v>
      </c>
      <c r="I218" s="290">
        <f>+IF('F. Caja Capital'!J42="","-",'F. Caja Capital'!J42)</f>
        <v>-316.52292741987043</v>
      </c>
      <c r="J218" s="290">
        <f>+IF('F. Caja Capital'!K42="","-",'F. Caja Capital'!K42)</f>
        <v>-304.98100707573388</v>
      </c>
      <c r="K218" s="290">
        <f>+IF('F. Caja Capital'!L42="","-",'F. Caja Capital'!L42)</f>
        <v>-293.06974528058504</v>
      </c>
      <c r="L218" s="290">
        <f>+IF('F. Caja Capital'!M42="","-",'F. Caja Capital'!M42)</f>
        <v>-280.77732310799138</v>
      </c>
      <c r="M218" s="290">
        <f>+IF('F. Caja Capital'!N42="","-",'F. Caja Capital'!N42)</f>
        <v>-268.09154342587465</v>
      </c>
      <c r="N218" s="290">
        <f>+IF('F. Caja Capital'!O42="","-",'F. Caja Capital'!O42)</f>
        <v>-254.99981879393027</v>
      </c>
      <c r="O218" s="290">
        <f>+IF('F. Caja Capital'!P42="","-",'F. Caja Capital'!P42)</f>
        <v>-241.48915897376367</v>
      </c>
      <c r="P218" s="290">
        <f>+IF('F. Caja Capital'!Q42="","-",'F. Caja Capital'!Q42)</f>
        <v>-227.54615803935175</v>
      </c>
      <c r="Q218" s="290">
        <f>+IF('F. Caja Capital'!R42="","-",'F. Caja Capital'!R42)</f>
        <v>-213.1569810750386</v>
      </c>
      <c r="R218" s="290">
        <f>+IF('F. Caja Capital'!S42="","-",'F. Caja Capital'!S42)</f>
        <v>-198.30735044786746</v>
      </c>
      <c r="S218" s="290">
        <f>+IF('F. Caja Capital'!T42="","-",'F. Caja Capital'!T42)</f>
        <v>-182.98253164062686</v>
      </c>
      <c r="T218" s="290">
        <f>+IF('F. Caja Capital'!U42="","-",'F. Caja Capital'!U42)</f>
        <v>-167.16731863155456</v>
      </c>
      <c r="U218" s="290">
        <f>+IF('F. Caja Capital'!V42="","-",'F. Caja Capital'!V42)</f>
        <v>-150.84601880619195</v>
      </c>
      <c r="V218" s="290">
        <f>+IF('F. Caja Capital'!W42="","-",'F. Caja Capital'!W42)</f>
        <v>-134.00243738641774</v>
      </c>
      <c r="W218" s="290">
        <f>+IF('F. Caja Capital'!X42="","-",'F. Caja Capital'!X42)</f>
        <v>-116.6198613612107</v>
      </c>
      <c r="X218" s="290">
        <f>+IF('F. Caja Capital'!Y42="","-",'F. Caja Capital'!Y42)</f>
        <v>-98.681042903197081</v>
      </c>
      <c r="Y218" s="290">
        <f>+IF('F. Caja Capital'!Z42="","-",'F. Caja Capital'!Z42)</f>
        <v>-80.168182254527025</v>
      </c>
      <c r="Z218" s="290">
        <f>+IF('F. Caja Capital'!AA42="","-",'F. Caja Capital'!AA42)</f>
        <v>-61.062910065099508</v>
      </c>
      <c r="AA218" s="290">
        <f>+IF('F. Caja Capital'!AB42="","-",'F. Caja Capital'!AB42)</f>
        <v>-41.346269165610309</v>
      </c>
      <c r="AB218" s="290">
        <f>+IF('F. Caja Capital'!AC42="","-",'F. Caja Capital'!AC42)</f>
        <v>-20.998695757337472</v>
      </c>
      <c r="AC218" s="290">
        <f>+IF('F. Caja Capital'!AD42="","-",'F. Caja Capital'!AD42)</f>
        <v>0</v>
      </c>
      <c r="AD218" s="290">
        <f>+IF('F. Caja Capital'!AE42="","-",'F. Caja Capital'!AE42)</f>
        <v>0</v>
      </c>
      <c r="AE218" s="290">
        <f>+IF('F. Caja Capital'!AF42="","-",'F. Caja Capital'!AF42)</f>
        <v>0</v>
      </c>
      <c r="AF218" s="290">
        <f>+IF('F. Caja Capital'!AG42="","-",'F. Caja Capital'!AG42)</f>
        <v>0</v>
      </c>
      <c r="AG218" s="271">
        <f>+IF('F. Caja Capital'!AH42="","-",'F. Caja Capital'!AH42)</f>
        <v>0</v>
      </c>
      <c r="AH218" s="272">
        <f>+IF('F. Caja Capital'!AI42="","-",'F. Caja Capital'!AI42)</f>
        <v>0</v>
      </c>
    </row>
    <row r="219" spans="3:34" ht="15.75" thickBot="1">
      <c r="C219" s="6" t="s">
        <v>10</v>
      </c>
      <c r="D219" s="229">
        <f>+IF('F. Caja Capital'!E43="","-",'F. Caja Capital'!E43)</f>
        <v>-4550</v>
      </c>
      <c r="E219" s="236">
        <f>+IF('F. Caja Capital'!F43="","-",'F. Caja Capital'!F43)</f>
        <v>235.85858712734705</v>
      </c>
      <c r="F219" s="236">
        <f>+IF('F. Caja Capital'!G43="","-",'F. Caja Capital'!G43)</f>
        <v>489.31788546048529</v>
      </c>
      <c r="G219" s="236">
        <f>+IF('F. Caja Capital'!H43="","-",'F. Caja Capital'!H43)</f>
        <v>760.61137933211307</v>
      </c>
      <c r="H219" s="236">
        <f>+IF('F. Caja Capital'!I43="","-",'F. Caja Capital'!I43)</f>
        <v>1048.8861345445011</v>
      </c>
      <c r="I219" s="236">
        <f>+IF('F. Caja Capital'!J43="","-",'F. Caja Capital'!J43)</f>
        <v>676.14361907526938</v>
      </c>
      <c r="J219" s="236">
        <f>+IF('F. Caja Capital'!K43="","-",'F. Caja Capital'!K43)</f>
        <v>719.74860624984535</v>
      </c>
      <c r="K219" s="236">
        <f>+IF('F. Caja Capital'!L43="","-",'F. Caja Capital'!L43)</f>
        <v>763.34762000131752</v>
      </c>
      <c r="L219" s="236">
        <f>+IF('F. Caja Capital'!M43="","-",'F. Caja Capital'!M43)</f>
        <v>808.30735897197383</v>
      </c>
      <c r="M219" s="236">
        <f>+IF('F. Caja Capital'!N43="","-",'F. Caja Capital'!N43)</f>
        <v>853.16992094578609</v>
      </c>
      <c r="N219" s="236">
        <f>+IF('F. Caja Capital'!O43="","-",'F. Caja Capital'!O43)</f>
        <v>897.84165065349657</v>
      </c>
      <c r="O219" s="236">
        <f>+IF('F. Caja Capital'!P43="","-",'F. Caja Capital'!P43)</f>
        <v>942.22654806665957</v>
      </c>
      <c r="P219" s="236">
        <f>+IF('F. Caja Capital'!Q43="","-",'F. Caja Capital'!Q43)</f>
        <v>986.2265830578217</v>
      </c>
      <c r="Q219" s="236">
        <f>+IF('F. Caja Capital'!R43="","-",'F. Caja Capital'!R43)</f>
        <v>1029.7420301332495</v>
      </c>
      <c r="R219" s="236">
        <f>+IF('F. Caja Capital'!S43="","-",'F. Caja Capital'!S43)</f>
        <v>1074.3958413041712</v>
      </c>
      <c r="S219" s="236">
        <f>+IF('F. Caja Capital'!T43="","-",'F. Caja Capital'!T43)</f>
        <v>1118.4486763580496</v>
      </c>
      <c r="T219" s="236">
        <f>+IF('F. Caja Capital'!U43="","-",'F. Caja Capital'!U43)</f>
        <v>1163.6094402135345</v>
      </c>
      <c r="U219" s="236">
        <f>+IF('F. Caja Capital'!V43="","-",'F. Caja Capital'!V43)</f>
        <v>1209.9059972799841</v>
      </c>
      <c r="V219" s="236">
        <f>+IF('F. Caja Capital'!W43="","-",'F. Caja Capital'!W43)</f>
        <v>1257.3669127566548</v>
      </c>
      <c r="W219" s="236">
        <f>+IF('F. Caja Capital'!X43="","-",'F. Caja Capital'!X43)</f>
        <v>1306.0214702575645</v>
      </c>
      <c r="X219" s="236">
        <f>+IF('F. Caja Capital'!Y43="","-",'F. Caja Capital'!Y43)</f>
        <v>1355.8996898796213</v>
      </c>
      <c r="Y219" s="236">
        <f>+IF('F. Caja Capital'!Z43="","-",'F. Caja Capital'!Z43)</f>
        <v>1407.0323467251728</v>
      </c>
      <c r="Z219" s="236">
        <f>+IF('F. Caja Capital'!AA43="","-",'F. Caja Capital'!AA43)</f>
        <v>1459.4509898903905</v>
      </c>
      <c r="AA219" s="236">
        <f>+IF('F. Caja Capital'!AB43="","-",'F. Caja Capital'!AB43)</f>
        <v>1513.1879619312124</v>
      </c>
      <c r="AB219" s="236">
        <f>+IF('F. Caja Capital'!AC43="","-",'F. Caja Capital'!AC43)</f>
        <v>1568.2764188188626</v>
      </c>
      <c r="AC219" s="236">
        <f>+IF('F. Caja Capital'!AD43="","-",'F. Caja Capital'!AD43)</f>
        <v>2301.958288571373</v>
      </c>
      <c r="AD219" s="236">
        <f>+IF('F. Caja Capital'!AE43="","-",'F. Caja Capital'!AE43)</f>
        <v>2359.8525395289435</v>
      </c>
      <c r="AE219" s="236">
        <f>+IF('F. Caja Capital'!AF43="","-",'F. Caja Capital'!AF43)</f>
        <v>2419.2028308980957</v>
      </c>
      <c r="AF219" s="236">
        <f>+IF('F. Caja Capital'!AG43="","-",'F. Caja Capital'!AG43)</f>
        <v>2480.0457820951829</v>
      </c>
      <c r="AG219" s="236">
        <f>+IF('F. Caja Capital'!AH43="","-",'F. Caja Capital'!AH43)</f>
        <v>2542.4189335148776</v>
      </c>
      <c r="AH219" s="237">
        <f>+IF('F. Caja Capital'!AI43="","-",'F. Caja Capital'!AI43)</f>
        <v>2606.3607696927756</v>
      </c>
    </row>
    <row r="222" spans="3:34" ht="15.75">
      <c r="C222" s="39" t="s">
        <v>16</v>
      </c>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row>
    <row r="224" spans="3:34" ht="15.75">
      <c r="C224" s="67" t="s">
        <v>54</v>
      </c>
    </row>
    <row r="225" spans="3:34" ht="15.75" thickBot="1"/>
    <row r="226" spans="3:34" ht="15.75" thickBot="1">
      <c r="C226" s="3"/>
      <c r="D226" s="82">
        <v>0</v>
      </c>
      <c r="E226" s="83">
        <v>1</v>
      </c>
      <c r="F226" s="83">
        <v>2</v>
      </c>
      <c r="G226" s="83">
        <v>3</v>
      </c>
      <c r="H226" s="83">
        <v>4</v>
      </c>
      <c r="I226" s="83">
        <v>5</v>
      </c>
      <c r="J226" s="83">
        <v>6</v>
      </c>
      <c r="K226" s="83">
        <v>7</v>
      </c>
      <c r="L226" s="83">
        <v>8</v>
      </c>
      <c r="M226" s="83">
        <v>9</v>
      </c>
      <c r="N226" s="83">
        <v>10</v>
      </c>
      <c r="O226" s="83">
        <v>11</v>
      </c>
      <c r="P226" s="83">
        <v>12</v>
      </c>
      <c r="Q226" s="83">
        <v>13</v>
      </c>
      <c r="R226" s="83">
        <v>14</v>
      </c>
      <c r="S226" s="84">
        <v>15</v>
      </c>
      <c r="T226" s="83">
        <v>16</v>
      </c>
      <c r="U226" s="85">
        <v>17</v>
      </c>
      <c r="V226" s="86">
        <v>18</v>
      </c>
      <c r="W226" s="86">
        <v>19</v>
      </c>
      <c r="X226" s="87">
        <v>20</v>
      </c>
      <c r="Y226" s="83">
        <v>21</v>
      </c>
      <c r="Z226" s="85">
        <v>22</v>
      </c>
      <c r="AA226" s="86">
        <v>23</v>
      </c>
      <c r="AB226" s="86">
        <v>24</v>
      </c>
      <c r="AC226" s="87">
        <v>25</v>
      </c>
      <c r="AD226" s="83">
        <v>26</v>
      </c>
      <c r="AE226" s="85">
        <v>27</v>
      </c>
      <c r="AF226" s="86">
        <v>28</v>
      </c>
      <c r="AG226" s="86">
        <v>29</v>
      </c>
      <c r="AH226" s="88">
        <v>30</v>
      </c>
    </row>
    <row r="227" spans="3:34" ht="15.75" thickBot="1">
      <c r="C227" s="4" t="s">
        <v>17</v>
      </c>
      <c r="D227" s="225">
        <f>+IF('Sostenib financiera'!E8="","-",'Sostenib financiera'!E8)</f>
        <v>2000</v>
      </c>
      <c r="E227" s="231">
        <f>+IF('Sostenib financiera'!F8="","-",'Sostenib financiera'!F8)</f>
        <v>115.61695447418973</v>
      </c>
      <c r="F227" s="231">
        <f>+IF('Sostenib financiera'!G8="","-",'Sostenib financiera'!G8)</f>
        <v>239.86170855906136</v>
      </c>
      <c r="G227" s="231">
        <f>+IF('Sostenib financiera'!H8="","-",'Sostenib financiera'!H8)</f>
        <v>372.84871535887885</v>
      </c>
      <c r="H227" s="231">
        <f>+IF('Sostenib financiera'!I8="","-",'Sostenib financiera'!I8)</f>
        <v>514.15986987475526</v>
      </c>
      <c r="I227" s="231">
        <f>+IF('Sostenib financiera'!J8="","-",'Sostenib financiera'!J8)</f>
        <v>663.40762610264983</v>
      </c>
      <c r="J227" s="231">
        <f>+IF('Sostenib financiera'!K8="","-",'Sostenib financiera'!K8)</f>
        <v>684.78261981567709</v>
      </c>
      <c r="K227" s="231">
        <f>+IF('Sostenib financiera'!L8="","-",'Sostenib financiera'!L8)</f>
        <v>706.15468538012431</v>
      </c>
      <c r="L227" s="231">
        <f>+IF('Sostenib financiera'!M8="","-",'Sostenib financiera'!M8)</f>
        <v>728.19377311083792</v>
      </c>
      <c r="M227" s="231">
        <f>+IF('Sostenib financiera'!N8="","-",'Sostenib financiera'!N8)</f>
        <v>750.18522505878525</v>
      </c>
      <c r="N227" s="231">
        <f>+IF('Sostenib financiera'!O8="","-",'Sostenib financiera'!O8)</f>
        <v>772.0831317782513</v>
      </c>
      <c r="O227" s="231">
        <f>+IF('Sostenib financiera'!P8="","-",'Sostenib financiera'!P8)</f>
        <v>793.84043443176245</v>
      </c>
      <c r="P227" s="231">
        <f>+IF('Sostenib financiera'!Q8="","-",'Sostenib financiera'!Q8)</f>
        <v>815.40907903527329</v>
      </c>
      <c r="Q227" s="231">
        <f>+IF('Sostenib financiera'!R8="","-",'Sostenib financiera'!R8)</f>
        <v>836.74018054283601</v>
      </c>
      <c r="R227" s="231">
        <f>+IF('Sostenib financiera'!S8="","-",'Sostenib financiera'!S8)</f>
        <v>858.62930366583657</v>
      </c>
      <c r="S227" s="231">
        <f>+IF('Sostenib financiera'!T8="","-",'Sostenib financiera'!T8)</f>
        <v>880.22383065303222</v>
      </c>
      <c r="T227" s="231">
        <f>+IF('Sostenib financiera'!U8="","-",'Sostenib financiera'!U8)</f>
        <v>902.36145999395592</v>
      </c>
      <c r="U227" s="231">
        <f>+IF('Sostenib financiera'!V8="","-",'Sostenib financiera'!V8)</f>
        <v>925.05585071280393</v>
      </c>
      <c r="V227" s="231">
        <f>+IF('Sostenib financiera'!W8="","-",'Sostenib financiera'!W8)</f>
        <v>948.32100535823076</v>
      </c>
      <c r="W227" s="231">
        <f>+IF('Sostenib financiera'!X8="","-",'Sostenib financiera'!X8)</f>
        <v>972.17127864299016</v>
      </c>
      <c r="X227" s="231">
        <f>+IF('Sostenib financiera'!Y8="","-",'Sostenib financiera'!Y8)</f>
        <v>996.62138630086133</v>
      </c>
      <c r="Y227" s="231">
        <f>+IF('Sostenib financiera'!Z8="","-",'Sostenib financiera'!Z8)</f>
        <v>1021.6864141663282</v>
      </c>
      <c r="Z227" s="231">
        <f>+IF('Sostenib financiera'!AA8="","-",'Sostenib financiera'!AA8)</f>
        <v>1047.3818274826112</v>
      </c>
      <c r="AA227" s="231">
        <f>+IF('Sostenib financiera'!AB8="","-",'Sostenib financiera'!AB8)</f>
        <v>1073.723480443799</v>
      </c>
      <c r="AB227" s="231">
        <f>+IF('Sostenib financiera'!AC8="","-",'Sostenib financiera'!AC8)</f>
        <v>1100.7276259769603</v>
      </c>
      <c r="AC227" s="231">
        <f>+IF('Sostenib financiera'!AD8="","-",'Sostenib financiera'!AD8)</f>
        <v>1128.410925770281</v>
      </c>
      <c r="AD227" s="231">
        <f>+IF('Sostenib financiera'!AE8="","-",'Sostenib financiera'!AE8)</f>
        <v>1156.7904605534036</v>
      </c>
      <c r="AE227" s="231">
        <f>+IF('Sostenib financiera'!AF8="","-",'Sostenib financiera'!AF8)</f>
        <v>1185.8837406363216</v>
      </c>
      <c r="AF227" s="231">
        <f>+IF('Sostenib financiera'!AG8="","-",'Sostenib financiera'!AG8)</f>
        <v>1215.7087167133247</v>
      </c>
      <c r="AG227" s="231">
        <f>+IF('Sostenib financiera'!AH8="","-",'Sostenib financiera'!AH8)</f>
        <v>1246.2837909386647</v>
      </c>
      <c r="AH227" s="232">
        <f>+IF('Sostenib financiera'!AI8="","-",'Sostenib financiera'!AI8)</f>
        <v>1277.6278282807721</v>
      </c>
    </row>
    <row r="228" spans="3:34" ht="15.75" thickBot="1">
      <c r="C228" s="89" t="s">
        <v>18</v>
      </c>
      <c r="D228" s="233">
        <f>+IF('Sostenib financiera'!E9="","-",'Sostenib financiera'!E9)</f>
        <v>2000</v>
      </c>
      <c r="E228" s="233">
        <f>+IF('Sostenib financiera'!F9="","-",'Sostenib financiera'!F9)</f>
        <v>0</v>
      </c>
      <c r="F228" s="233">
        <f>+IF('Sostenib financiera'!G9="","-",'Sostenib financiera'!G9)</f>
        <v>0</v>
      </c>
      <c r="G228" s="233">
        <f>+IF('Sostenib financiera'!H9="","-",'Sostenib financiera'!H9)</f>
        <v>0</v>
      </c>
      <c r="H228" s="233">
        <f>+IF('Sostenib financiera'!I9="","-",'Sostenib financiera'!I9)</f>
        <v>0</v>
      </c>
      <c r="I228" s="233">
        <f>+IF('Sostenib financiera'!J9="","-",'Sostenib financiera'!J9)</f>
        <v>0</v>
      </c>
      <c r="J228" s="233">
        <f>+IF('Sostenib financiera'!K9="","-",'Sostenib financiera'!K9)</f>
        <v>0</v>
      </c>
      <c r="K228" s="233">
        <f>+IF('Sostenib financiera'!L9="","-",'Sostenib financiera'!L9)</f>
        <v>0</v>
      </c>
      <c r="L228" s="233">
        <f>+IF('Sostenib financiera'!M9="","-",'Sostenib financiera'!M9)</f>
        <v>0</v>
      </c>
      <c r="M228" s="233">
        <f>+IF('Sostenib financiera'!N9="","-",'Sostenib financiera'!N9)</f>
        <v>0</v>
      </c>
      <c r="N228" s="233">
        <f>+IF('Sostenib financiera'!O9="","-",'Sostenib financiera'!O9)</f>
        <v>0</v>
      </c>
      <c r="O228" s="233">
        <f>+IF('Sostenib financiera'!P9="","-",'Sostenib financiera'!P9)</f>
        <v>0</v>
      </c>
      <c r="P228" s="233">
        <f>+IF('Sostenib financiera'!Q9="","-",'Sostenib financiera'!Q9)</f>
        <v>0</v>
      </c>
      <c r="Q228" s="233">
        <f>+IF('Sostenib financiera'!R9="","-",'Sostenib financiera'!R9)</f>
        <v>0</v>
      </c>
      <c r="R228" s="233">
        <f>+IF('Sostenib financiera'!S9="","-",'Sostenib financiera'!S9)</f>
        <v>0</v>
      </c>
      <c r="S228" s="233">
        <f>+IF('Sostenib financiera'!T9="","-",'Sostenib financiera'!T9)</f>
        <v>0</v>
      </c>
      <c r="T228" s="233">
        <f>+IF('Sostenib financiera'!U9="","-",'Sostenib financiera'!U9)</f>
        <v>0</v>
      </c>
      <c r="U228" s="233">
        <f>+IF('Sostenib financiera'!V9="","-",'Sostenib financiera'!V9)</f>
        <v>0</v>
      </c>
      <c r="V228" s="233">
        <f>+IF('Sostenib financiera'!W9="","-",'Sostenib financiera'!W9)</f>
        <v>0</v>
      </c>
      <c r="W228" s="233">
        <f>+IF('Sostenib financiera'!X9="","-",'Sostenib financiera'!X9)</f>
        <v>0</v>
      </c>
      <c r="X228" s="233">
        <f>+IF('Sostenib financiera'!Y9="","-",'Sostenib financiera'!Y9)</f>
        <v>0</v>
      </c>
      <c r="Y228" s="233">
        <f>+IF('Sostenib financiera'!Z9="","-",'Sostenib financiera'!Z9)</f>
        <v>0</v>
      </c>
      <c r="Z228" s="233">
        <f>+IF('Sostenib financiera'!AA9="","-",'Sostenib financiera'!AA9)</f>
        <v>0</v>
      </c>
      <c r="AA228" s="233">
        <f>+IF('Sostenib financiera'!AB9="","-",'Sostenib financiera'!AB9)</f>
        <v>0</v>
      </c>
      <c r="AB228" s="233">
        <f>+IF('Sostenib financiera'!AC9="","-",'Sostenib financiera'!AC9)</f>
        <v>0</v>
      </c>
      <c r="AC228" s="233">
        <f>+IF('Sostenib financiera'!AD9="","-",'Sostenib financiera'!AD9)</f>
        <v>0</v>
      </c>
      <c r="AD228" s="233">
        <f>+IF('Sostenib financiera'!AE9="","-",'Sostenib financiera'!AE9)</f>
        <v>0</v>
      </c>
      <c r="AE228" s="233">
        <f>+IF('Sostenib financiera'!AF9="","-",'Sostenib financiera'!AF9)</f>
        <v>0</v>
      </c>
      <c r="AF228" s="233">
        <f>+IF('Sostenib financiera'!AG9="","-",'Sostenib financiera'!AG9)</f>
        <v>0</v>
      </c>
      <c r="AG228" s="233">
        <f>+IF('Sostenib financiera'!AH9="","-",'Sostenib financiera'!AH9)</f>
        <v>0</v>
      </c>
      <c r="AH228" s="234">
        <f>+IF('Sostenib financiera'!AI9="","-",'Sostenib financiera'!AI9)</f>
        <v>0</v>
      </c>
    </row>
    <row r="229" spans="3:34" ht="15.75" thickBot="1">
      <c r="C229" s="89" t="s">
        <v>19</v>
      </c>
      <c r="D229" s="227">
        <f>+IF('Sostenib financiera'!E10="","-",'Sostenib financiera'!E10)</f>
        <v>0</v>
      </c>
      <c r="E229" s="235">
        <f>+IF('Sostenib financiera'!F10="","-",'Sostenib financiera'!F10)</f>
        <v>115.61695447418973</v>
      </c>
      <c r="F229" s="233">
        <f>+IF('Sostenib financiera'!G10="","-",'Sostenib financiera'!G10)</f>
        <v>239.86170855906136</v>
      </c>
      <c r="G229" s="233">
        <f>+IF('Sostenib financiera'!H10="","-",'Sostenib financiera'!H10)</f>
        <v>372.84871535887885</v>
      </c>
      <c r="H229" s="233">
        <f>+IF('Sostenib financiera'!I10="","-",'Sostenib financiera'!I10)</f>
        <v>514.15986987475526</v>
      </c>
      <c r="I229" s="233">
        <f>+IF('Sostenib financiera'!J10="","-",'Sostenib financiera'!J10)</f>
        <v>663.40762610264983</v>
      </c>
      <c r="J229" s="233">
        <f>+IF('Sostenib financiera'!K10="","-",'Sostenib financiera'!K10)</f>
        <v>684.78261981567709</v>
      </c>
      <c r="K229" s="233">
        <f>+IF('Sostenib financiera'!L10="","-",'Sostenib financiera'!L10)</f>
        <v>706.15468538012431</v>
      </c>
      <c r="L229" s="233">
        <f>+IF('Sostenib financiera'!M10="","-",'Sostenib financiera'!M10)</f>
        <v>728.19377311083792</v>
      </c>
      <c r="M229" s="233">
        <f>+IF('Sostenib financiera'!N10="","-",'Sostenib financiera'!N10)</f>
        <v>750.18522505878525</v>
      </c>
      <c r="N229" s="233">
        <f>+IF('Sostenib financiera'!O10="","-",'Sostenib financiera'!O10)</f>
        <v>772.0831317782513</v>
      </c>
      <c r="O229" s="233">
        <f>+IF('Sostenib financiera'!P10="","-",'Sostenib financiera'!P10)</f>
        <v>793.84043443176245</v>
      </c>
      <c r="P229" s="233">
        <f>+IF('Sostenib financiera'!Q10="","-",'Sostenib financiera'!Q10)</f>
        <v>815.40907903527329</v>
      </c>
      <c r="Q229" s="233">
        <f>+IF('Sostenib financiera'!R10="","-",'Sostenib financiera'!R10)</f>
        <v>836.74018054283601</v>
      </c>
      <c r="R229" s="233">
        <f>+IF('Sostenib financiera'!S10="","-",'Sostenib financiera'!S10)</f>
        <v>858.62930366583657</v>
      </c>
      <c r="S229" s="233">
        <f>+IF('Sostenib financiera'!T10="","-",'Sostenib financiera'!T10)</f>
        <v>880.22383065303222</v>
      </c>
      <c r="T229" s="233">
        <f>+IF('Sostenib financiera'!U10="","-",'Sostenib financiera'!U10)</f>
        <v>902.36145999395592</v>
      </c>
      <c r="U229" s="233">
        <f>+IF('Sostenib financiera'!V10="","-",'Sostenib financiera'!V10)</f>
        <v>925.05585071280393</v>
      </c>
      <c r="V229" s="233">
        <f>+IF('Sostenib financiera'!W10="","-",'Sostenib financiera'!W10)</f>
        <v>948.32100535823076</v>
      </c>
      <c r="W229" s="233">
        <f>+IF('Sostenib financiera'!X10="","-",'Sostenib financiera'!X10)</f>
        <v>972.17127864299016</v>
      </c>
      <c r="X229" s="233">
        <f>+IF('Sostenib financiera'!Y10="","-",'Sostenib financiera'!Y10)</f>
        <v>996.62138630086133</v>
      </c>
      <c r="Y229" s="233">
        <f>+IF('Sostenib financiera'!Z10="","-",'Sostenib financiera'!Z10)</f>
        <v>1021.6864141663282</v>
      </c>
      <c r="Z229" s="233">
        <f>+IF('Sostenib financiera'!AA10="","-",'Sostenib financiera'!AA10)</f>
        <v>1047.3818274826112</v>
      </c>
      <c r="AA229" s="233">
        <f>+IF('Sostenib financiera'!AB10="","-",'Sostenib financiera'!AB10)</f>
        <v>1073.723480443799</v>
      </c>
      <c r="AB229" s="233">
        <f>+IF('Sostenib financiera'!AC10="","-",'Sostenib financiera'!AC10)</f>
        <v>1100.7276259769603</v>
      </c>
      <c r="AC229" s="233">
        <f>+IF('Sostenib financiera'!AD10="","-",'Sostenib financiera'!AD10)</f>
        <v>1128.410925770281</v>
      </c>
      <c r="AD229" s="233">
        <f>+IF('Sostenib financiera'!AE10="","-",'Sostenib financiera'!AE10)</f>
        <v>1156.7904605534036</v>
      </c>
      <c r="AE229" s="233">
        <f>+IF('Sostenib financiera'!AF10="","-",'Sostenib financiera'!AF10)</f>
        <v>1185.8837406363216</v>
      </c>
      <c r="AF229" s="233">
        <f>+IF('Sostenib financiera'!AG10="","-",'Sostenib financiera'!AG10)</f>
        <v>1215.7087167133247</v>
      </c>
      <c r="AG229" s="233">
        <f>+IF('Sostenib financiera'!AH10="","-",'Sostenib financiera'!AH10)</f>
        <v>1246.2837909386647</v>
      </c>
      <c r="AH229" s="234">
        <f>+IF('Sostenib financiera'!AI10="","-",'Sostenib financiera'!AI10)</f>
        <v>1277.6278282807721</v>
      </c>
    </row>
    <row r="230" spans="3:34" ht="15.75" thickBot="1">
      <c r="C230" s="4" t="s">
        <v>20</v>
      </c>
      <c r="D230" s="270">
        <f>+IF('Sostenib financiera'!E11="","-",'Sostenib financiera'!E11)</f>
        <v>-2000</v>
      </c>
      <c r="E230" s="271">
        <f>+IF('Sostenib financiera'!F11="","-",'Sostenib financiera'!F11)</f>
        <v>-17.342543171128458</v>
      </c>
      <c r="F230" s="271">
        <f>+IF('Sostenib financiera'!G11="","-",'Sostenib financiera'!G11)</f>
        <v>-35.9792562838592</v>
      </c>
      <c r="G230" s="271">
        <f>+IF('Sostenib financiera'!H11="","-",'Sostenib financiera'!H11)</f>
        <v>-55.927307303831824</v>
      </c>
      <c r="H230" s="271">
        <f>+IF('Sostenib financiera'!I11="","-",'Sostenib financiera'!I11)</f>
        <v>-77.12398048121328</v>
      </c>
      <c r="I230" s="271">
        <f>+IF('Sostenib financiera'!J11="","-",'Sostenib financiera'!J11)</f>
        <v>-147.59691467332436</v>
      </c>
      <c r="J230" s="271">
        <f>+IF('Sostenib financiera'!K11="","-",'Sostenib financiera'!K11)</f>
        <v>-150.80316373027844</v>
      </c>
      <c r="K230" s="271">
        <f>+IF('Sostenib financiera'!L11="","-",'Sostenib financiera'!L11)</f>
        <v>-154.00897356494551</v>
      </c>
      <c r="L230" s="271">
        <f>+IF('Sostenib financiera'!M11="","-",'Sostenib financiera'!M11)</f>
        <v>-157.31483672455255</v>
      </c>
      <c r="M230" s="271">
        <f>+IF('Sostenib financiera'!N11="","-",'Sostenib financiera'!N11)</f>
        <v>-160.61355451674464</v>
      </c>
      <c r="N230" s="271">
        <f>+IF('Sostenib financiera'!O11="","-",'Sostenib financiera'!O11)</f>
        <v>-163.89824052466454</v>
      </c>
      <c r="O230" s="271">
        <f>+IF('Sostenib financiera'!P11="","-",'Sostenib financiera'!P11)</f>
        <v>-167.16183592269121</v>
      </c>
      <c r="P230" s="271">
        <f>+IF('Sostenib financiera'!Q11="","-",'Sostenib financiera'!Q11)</f>
        <v>-170.39713261321788</v>
      </c>
      <c r="Q230" s="271">
        <f>+IF('Sostenib financiera'!R11="","-",'Sostenib financiera'!R11)</f>
        <v>-173.59679783935226</v>
      </c>
      <c r="R230" s="271">
        <f>+IF('Sostenib financiera'!S11="","-",'Sostenib financiera'!S11)</f>
        <v>-176.88016630780234</v>
      </c>
      <c r="S230" s="271">
        <f>+IF('Sostenib financiera'!T11="","-",'Sostenib financiera'!T11)</f>
        <v>-180.11934535588168</v>
      </c>
      <c r="T230" s="271">
        <f>+IF('Sostenib financiera'!U11="","-",'Sostenib financiera'!U11)</f>
        <v>-183.43998975702024</v>
      </c>
      <c r="U230" s="271">
        <f>+IF('Sostenib financiera'!V11="","-",'Sostenib financiera'!V11)</f>
        <v>-186.84414836484743</v>
      </c>
      <c r="V230" s="271">
        <f>+IF('Sostenib financiera'!W11="","-",'Sostenib financiera'!W11)</f>
        <v>-190.33392156166147</v>
      </c>
      <c r="W230" s="271">
        <f>+IF('Sostenib financiera'!X11="","-",'Sostenib financiera'!X11)</f>
        <v>-193.91146255437539</v>
      </c>
      <c r="X230" s="271">
        <f>+IF('Sostenib financiera'!Y11="","-",'Sostenib financiera'!Y11)</f>
        <v>-197.57897870305607</v>
      </c>
      <c r="Y230" s="271">
        <f>+IF('Sostenib financiera'!Z11="","-",'Sostenib financiera'!Z11)</f>
        <v>-201.33873288287606</v>
      </c>
      <c r="Z230" s="271">
        <f>+IF('Sostenib financiera'!AA11="","-",'Sostenib financiera'!AA11)</f>
        <v>-205.19304488031855</v>
      </c>
      <c r="AA230" s="271">
        <f>+IF('Sostenib financiera'!AB11="","-",'Sostenib financiera'!AB11)</f>
        <v>-209.14429282449672</v>
      </c>
      <c r="AB230" s="271">
        <f>+IF('Sostenib financiera'!AC11="","-",'Sostenib financiera'!AC11)</f>
        <v>-213.19491465447092</v>
      </c>
      <c r="AC230" s="271">
        <f>+IF('Sostenib financiera'!AD11="","-",'Sostenib financiera'!AD11)</f>
        <v>-169.26163886554212</v>
      </c>
      <c r="AD230" s="271">
        <f>+IF('Sostenib financiera'!AE11="","-",'Sostenib financiera'!AE11)</f>
        <v>-173.5185690830105</v>
      </c>
      <c r="AE230" s="271">
        <f>+IF('Sostenib financiera'!AF11="","-",'Sostenib financiera'!AF11)</f>
        <v>-177.88256109544821</v>
      </c>
      <c r="AF230" s="271">
        <f>+IF('Sostenib financiera'!AG11="","-",'Sostenib financiera'!AG11)</f>
        <v>-182.35630750699869</v>
      </c>
      <c r="AG230" s="271">
        <f>+IF('Sostenib financiera'!AH11="","-",'Sostenib financiera'!AH11)</f>
        <v>-186.94256864079969</v>
      </c>
      <c r="AH230" s="272">
        <f>+IF('Sostenib financiera'!AI11="","-",'Sostenib financiera'!AI11)</f>
        <v>-191.64417424211581</v>
      </c>
    </row>
    <row r="231" spans="3:34" ht="15.75" thickBot="1">
      <c r="C231" s="5" t="s">
        <v>21</v>
      </c>
      <c r="D231" s="228">
        <f>+IF('Sostenib financiera'!E12="","-",'Sostenib financiera'!E12)</f>
        <v>0</v>
      </c>
      <c r="E231" s="233">
        <f>+IF('Sostenib financiera'!F12="","-",'Sostenib financiera'!F12)</f>
        <v>0</v>
      </c>
      <c r="F231" s="233">
        <f>+IF('Sostenib financiera'!G12="","-",'Sostenib financiera'!G12)</f>
        <v>0</v>
      </c>
      <c r="G231" s="233">
        <f>+IF('Sostenib financiera'!H12="","-",'Sostenib financiera'!H12)</f>
        <v>0</v>
      </c>
      <c r="H231" s="233">
        <f>+IF('Sostenib financiera'!I12="","-",'Sostenib financiera'!I12)</f>
        <v>0</v>
      </c>
      <c r="I231" s="233">
        <f>+IF('Sostenib financiera'!J12="","-",'Sostenib financiera'!J12)</f>
        <v>0</v>
      </c>
      <c r="J231" s="233">
        <f>+IF('Sostenib financiera'!K12="","-",'Sostenib financiera'!K12)</f>
        <v>0</v>
      </c>
      <c r="K231" s="233">
        <f>+IF('Sostenib financiera'!L12="","-",'Sostenib financiera'!L12)</f>
        <v>0</v>
      </c>
      <c r="L231" s="233">
        <f>+IF('Sostenib financiera'!M12="","-",'Sostenib financiera'!M12)</f>
        <v>0</v>
      </c>
      <c r="M231" s="233">
        <f>+IF('Sostenib financiera'!N12="","-",'Sostenib financiera'!N12)</f>
        <v>0</v>
      </c>
      <c r="N231" s="233">
        <f>+IF('Sostenib financiera'!O12="","-",'Sostenib financiera'!O12)</f>
        <v>0</v>
      </c>
      <c r="O231" s="233">
        <f>+IF('Sostenib financiera'!P12="","-",'Sostenib financiera'!P12)</f>
        <v>0</v>
      </c>
      <c r="P231" s="233">
        <f>+IF('Sostenib financiera'!Q12="","-",'Sostenib financiera'!Q12)</f>
        <v>0</v>
      </c>
      <c r="Q231" s="233">
        <f>+IF('Sostenib financiera'!R12="","-",'Sostenib financiera'!R12)</f>
        <v>0</v>
      </c>
      <c r="R231" s="233">
        <f>+IF('Sostenib financiera'!S12="","-",'Sostenib financiera'!S12)</f>
        <v>0</v>
      </c>
      <c r="S231" s="233">
        <f>+IF('Sostenib financiera'!T12="","-",'Sostenib financiera'!T12)</f>
        <v>0</v>
      </c>
      <c r="T231" s="233">
        <f>+IF('Sostenib financiera'!U12="","-",'Sostenib financiera'!U12)</f>
        <v>0</v>
      </c>
      <c r="U231" s="233">
        <f>+IF('Sostenib financiera'!V12="","-",'Sostenib financiera'!V12)</f>
        <v>0</v>
      </c>
      <c r="V231" s="233">
        <f>+IF('Sostenib financiera'!W12="","-",'Sostenib financiera'!W12)</f>
        <v>0</v>
      </c>
      <c r="W231" s="233">
        <f>+IF('Sostenib financiera'!X12="","-",'Sostenib financiera'!X12)</f>
        <v>0</v>
      </c>
      <c r="X231" s="233">
        <f>+IF('Sostenib financiera'!Y12="","-",'Sostenib financiera'!Y12)</f>
        <v>0</v>
      </c>
      <c r="Y231" s="233">
        <f>+IF('Sostenib financiera'!Z12="","-",'Sostenib financiera'!Z12)</f>
        <v>0</v>
      </c>
      <c r="Z231" s="233">
        <f>+IF('Sostenib financiera'!AA12="","-",'Sostenib financiera'!AA12)</f>
        <v>0</v>
      </c>
      <c r="AA231" s="233">
        <f>+IF('Sostenib financiera'!AB12="","-",'Sostenib financiera'!AB12)</f>
        <v>0</v>
      </c>
      <c r="AB231" s="233">
        <f>+IF('Sostenib financiera'!AC12="","-",'Sostenib financiera'!AC12)</f>
        <v>0</v>
      </c>
      <c r="AC231" s="233">
        <f>+IF('Sostenib financiera'!AD12="","-",'Sostenib financiera'!AD12)</f>
        <v>0</v>
      </c>
      <c r="AD231" s="233">
        <f>+IF('Sostenib financiera'!AE12="","-",'Sostenib financiera'!AE12)</f>
        <v>0</v>
      </c>
      <c r="AE231" s="233">
        <f>+IF('Sostenib financiera'!AF12="","-",'Sostenib financiera'!AF12)</f>
        <v>0</v>
      </c>
      <c r="AF231" s="233">
        <f>+IF('Sostenib financiera'!AG12="","-",'Sostenib financiera'!AG12)</f>
        <v>0</v>
      </c>
      <c r="AG231" s="233">
        <f>+IF('Sostenib financiera'!AH12="","-",'Sostenib financiera'!AH12)</f>
        <v>0</v>
      </c>
      <c r="AH231" s="234">
        <f>+IF('Sostenib financiera'!AI12="","-",'Sostenib financiera'!AI12)</f>
        <v>0</v>
      </c>
    </row>
    <row r="232" spans="3:34" ht="15.75" thickBot="1">
      <c r="C232" s="5" t="s">
        <v>52</v>
      </c>
      <c r="D232" s="228">
        <f>+IF('Sostenib financiera'!E13="","-",'Sostenib financiera'!E13)</f>
        <v>-2000</v>
      </c>
      <c r="E232" s="233">
        <f>+IF('Sostenib financiera'!F13="","-",'Sostenib financiera'!F13)</f>
        <v>0</v>
      </c>
      <c r="F232" s="233">
        <f>+IF('Sostenib financiera'!G13="","-",'Sostenib financiera'!G13)</f>
        <v>0</v>
      </c>
      <c r="G232" s="233">
        <f>+IF('Sostenib financiera'!H13="","-",'Sostenib financiera'!H13)</f>
        <v>0</v>
      </c>
      <c r="H232" s="233">
        <f>+IF('Sostenib financiera'!I13="","-",'Sostenib financiera'!I13)</f>
        <v>0</v>
      </c>
      <c r="I232" s="233">
        <f>+IF('Sostenib financiera'!J13="","-",'Sostenib financiera'!J13)</f>
        <v>0</v>
      </c>
      <c r="J232" s="233">
        <f>+IF('Sostenib financiera'!K13="","-",'Sostenib financiera'!K13)</f>
        <v>0</v>
      </c>
      <c r="K232" s="233">
        <f>+IF('Sostenib financiera'!L13="","-",'Sostenib financiera'!L13)</f>
        <v>0</v>
      </c>
      <c r="L232" s="233">
        <f>+IF('Sostenib financiera'!M13="","-",'Sostenib financiera'!M13)</f>
        <v>0</v>
      </c>
      <c r="M232" s="233">
        <f>+IF('Sostenib financiera'!N13="","-",'Sostenib financiera'!N13)</f>
        <v>0</v>
      </c>
      <c r="N232" s="233">
        <f>+IF('Sostenib financiera'!O13="","-",'Sostenib financiera'!O13)</f>
        <v>0</v>
      </c>
      <c r="O232" s="233">
        <f>+IF('Sostenib financiera'!P13="","-",'Sostenib financiera'!P13)</f>
        <v>0</v>
      </c>
      <c r="P232" s="233">
        <f>+IF('Sostenib financiera'!Q13="","-",'Sostenib financiera'!Q13)</f>
        <v>0</v>
      </c>
      <c r="Q232" s="233">
        <f>+IF('Sostenib financiera'!R13="","-",'Sostenib financiera'!R13)</f>
        <v>0</v>
      </c>
      <c r="R232" s="233">
        <f>+IF('Sostenib financiera'!S13="","-",'Sostenib financiera'!S13)</f>
        <v>0</v>
      </c>
      <c r="S232" s="233">
        <f>+IF('Sostenib financiera'!T13="","-",'Sostenib financiera'!T13)</f>
        <v>0</v>
      </c>
      <c r="T232" s="233">
        <f>+IF('Sostenib financiera'!U13="","-",'Sostenib financiera'!U13)</f>
        <v>0</v>
      </c>
      <c r="U232" s="233">
        <f>+IF('Sostenib financiera'!V13="","-",'Sostenib financiera'!V13)</f>
        <v>0</v>
      </c>
      <c r="V232" s="233">
        <f>+IF('Sostenib financiera'!W13="","-",'Sostenib financiera'!W13)</f>
        <v>0</v>
      </c>
      <c r="W232" s="233">
        <f>+IF('Sostenib financiera'!X13="","-",'Sostenib financiera'!X13)</f>
        <v>0</v>
      </c>
      <c r="X232" s="233">
        <f>+IF('Sostenib financiera'!Y13="","-",'Sostenib financiera'!Y13)</f>
        <v>0</v>
      </c>
      <c r="Y232" s="233">
        <f>+IF('Sostenib financiera'!Z13="","-",'Sostenib financiera'!Z13)</f>
        <v>0</v>
      </c>
      <c r="Z232" s="233">
        <f>+IF('Sostenib financiera'!AA13="","-",'Sostenib financiera'!AA13)</f>
        <v>0</v>
      </c>
      <c r="AA232" s="233">
        <f>+IF('Sostenib financiera'!AB13="","-",'Sostenib financiera'!AB13)</f>
        <v>0</v>
      </c>
      <c r="AB232" s="233">
        <f>+IF('Sostenib financiera'!AC13="","-",'Sostenib financiera'!AC13)</f>
        <v>0</v>
      </c>
      <c r="AC232" s="233">
        <f>+IF('Sostenib financiera'!AD13="","-",'Sostenib financiera'!AD13)</f>
        <v>0</v>
      </c>
      <c r="AD232" s="233">
        <f>+IF('Sostenib financiera'!AE13="","-",'Sostenib financiera'!AE13)</f>
        <v>0</v>
      </c>
      <c r="AE232" s="233">
        <f>+IF('Sostenib financiera'!AF13="","-",'Sostenib financiera'!AF13)</f>
        <v>0</v>
      </c>
      <c r="AF232" s="233">
        <f>+IF('Sostenib financiera'!AG13="","-",'Sostenib financiera'!AG13)</f>
        <v>0</v>
      </c>
      <c r="AG232" s="233">
        <f>+IF('Sostenib financiera'!AH13="","-",'Sostenib financiera'!AH13)</f>
        <v>0</v>
      </c>
      <c r="AH232" s="234">
        <f>+IF('Sostenib financiera'!AI13="","-",'Sostenib financiera'!AI13)</f>
        <v>0</v>
      </c>
    </row>
    <row r="233" spans="3:34" ht="15.75" thickBot="1">
      <c r="C233" s="5" t="s">
        <v>51</v>
      </c>
      <c r="D233" s="228">
        <f>+IF('Sostenib financiera'!E14="","-",'Sostenib financiera'!E14)</f>
        <v>0</v>
      </c>
      <c r="E233" s="233">
        <f>+IF('Sostenib financiera'!F14="","-",'Sostenib financiera'!F14)</f>
        <v>-17.342543171128458</v>
      </c>
      <c r="F233" s="233">
        <f>+IF('Sostenib financiera'!G14="","-",'Sostenib financiera'!G14)</f>
        <v>-35.9792562838592</v>
      </c>
      <c r="G233" s="233">
        <f>+IF('Sostenib financiera'!H14="","-",'Sostenib financiera'!H14)</f>
        <v>-55.927307303831824</v>
      </c>
      <c r="H233" s="233">
        <f>+IF('Sostenib financiera'!I14="","-",'Sostenib financiera'!I14)</f>
        <v>-77.12398048121328</v>
      </c>
      <c r="I233" s="233">
        <f>+IF('Sostenib financiera'!J14="","-",'Sostenib financiera'!J14)</f>
        <v>-99.511143915397483</v>
      </c>
      <c r="J233" s="233">
        <f>+IF('Sostenib financiera'!K14="","-",'Sostenib financiera'!K14)</f>
        <v>-102.71739297235156</v>
      </c>
      <c r="K233" s="233">
        <f>+IF('Sostenib financiera'!L14="","-",'Sostenib financiera'!L14)</f>
        <v>-105.92320280701864</v>
      </c>
      <c r="L233" s="233">
        <f>+IF('Sostenib financiera'!M14="","-",'Sostenib financiera'!M14)</f>
        <v>-109.22906596662568</v>
      </c>
      <c r="M233" s="233">
        <f>+IF('Sostenib financiera'!N14="","-",'Sostenib financiera'!N14)</f>
        <v>-112.52778375881779</v>
      </c>
      <c r="N233" s="233">
        <f>+IF('Sostenib financiera'!O14="","-",'Sostenib financiera'!O14)</f>
        <v>-115.81246976673769</v>
      </c>
      <c r="O233" s="233">
        <f>+IF('Sostenib financiera'!P14="","-",'Sostenib financiera'!P14)</f>
        <v>-119.07606516476436</v>
      </c>
      <c r="P233" s="233">
        <f>+IF('Sostenib financiera'!Q14="","-",'Sostenib financiera'!Q14)</f>
        <v>-122.311361855291</v>
      </c>
      <c r="Q233" s="233">
        <f>+IF('Sostenib financiera'!R14="","-",'Sostenib financiera'!R14)</f>
        <v>-125.51102708142538</v>
      </c>
      <c r="R233" s="233">
        <f>+IF('Sostenib financiera'!S14="","-",'Sostenib financiera'!S14)</f>
        <v>-128.79439554987547</v>
      </c>
      <c r="S233" s="233">
        <f>+IF('Sostenib financiera'!T14="","-",'Sostenib financiera'!T14)</f>
        <v>-132.03357459795481</v>
      </c>
      <c r="T233" s="233">
        <f>+IF('Sostenib financiera'!U14="","-",'Sostenib financiera'!U14)</f>
        <v>-135.35421899909338</v>
      </c>
      <c r="U233" s="233">
        <f>+IF('Sostenib financiera'!V14="","-",'Sostenib financiera'!V14)</f>
        <v>-138.75837760692059</v>
      </c>
      <c r="V233" s="233">
        <f>+IF('Sostenib financiera'!W14="","-",'Sostenib financiera'!W14)</f>
        <v>-142.2481508037346</v>
      </c>
      <c r="W233" s="233">
        <f>+IF('Sostenib financiera'!X14="","-",'Sostenib financiera'!X14)</f>
        <v>-145.82569179644852</v>
      </c>
      <c r="X233" s="233">
        <f>+IF('Sostenib financiera'!Y14="","-",'Sostenib financiera'!Y14)</f>
        <v>-149.4932079451292</v>
      </c>
      <c r="Y233" s="233">
        <f>+IF('Sostenib financiera'!Z14="","-",'Sostenib financiera'!Z14)</f>
        <v>-153.25296212494919</v>
      </c>
      <c r="Z233" s="233">
        <f>+IF('Sostenib financiera'!AA14="","-",'Sostenib financiera'!AA14)</f>
        <v>-157.10727412239169</v>
      </c>
      <c r="AA233" s="233">
        <f>+IF('Sostenib financiera'!AB14="","-",'Sostenib financiera'!AB14)</f>
        <v>-161.05852206656982</v>
      </c>
      <c r="AB233" s="233">
        <f>+IF('Sostenib financiera'!AC14="","-",'Sostenib financiera'!AC14)</f>
        <v>-165.10914389654405</v>
      </c>
      <c r="AC233" s="233">
        <f>+IF('Sostenib financiera'!AD14="","-",'Sostenib financiera'!AD14)</f>
        <v>-169.26163886554212</v>
      </c>
      <c r="AD233" s="233">
        <f>+IF('Sostenib financiera'!AE14="","-",'Sostenib financiera'!AE14)</f>
        <v>-173.5185690830105</v>
      </c>
      <c r="AE233" s="233">
        <f>+IF('Sostenib financiera'!AF14="","-",'Sostenib financiera'!AF14)</f>
        <v>-177.88256109544821</v>
      </c>
      <c r="AF233" s="233">
        <f>+IF('Sostenib financiera'!AG14="","-",'Sostenib financiera'!AG14)</f>
        <v>-182.35630750699869</v>
      </c>
      <c r="AG233" s="233">
        <f>+IF('Sostenib financiera'!AH14="","-",'Sostenib financiera'!AH14)</f>
        <v>-186.94256864079969</v>
      </c>
      <c r="AH233" s="234">
        <f>+IF('Sostenib financiera'!AI14="","-",'Sostenib financiera'!AI14)</f>
        <v>-191.64417424211581</v>
      </c>
    </row>
    <row r="234" spans="3:34" ht="15.75" thickBot="1">
      <c r="C234" s="5" t="s">
        <v>163</v>
      </c>
      <c r="D234" s="228">
        <f>+IF('Sostenib financiera'!E15="","-",'Sostenib financiera'!E15)</f>
        <v>0</v>
      </c>
      <c r="E234" s="233">
        <f>+IF('Sostenib financiera'!F15="","-",'Sostenib financiera'!F15)</f>
        <v>0</v>
      </c>
      <c r="F234" s="233">
        <f>+IF('Sostenib financiera'!G15="","-",'Sostenib financiera'!G15)</f>
        <v>0</v>
      </c>
      <c r="G234" s="233">
        <f>+IF('Sostenib financiera'!H15="","-",'Sostenib financiera'!H15)</f>
        <v>0</v>
      </c>
      <c r="H234" s="233">
        <f>+IF('Sostenib financiera'!I15="","-",'Sostenib financiera'!I15)</f>
        <v>0</v>
      </c>
      <c r="I234" s="233">
        <f>+IF('Sostenib financiera'!J15="","-",'Sostenib financiera'!J15)</f>
        <v>-25.610769994385773</v>
      </c>
      <c r="J234" s="233">
        <f>+IF('Sostenib financiera'!K15="","-",'Sostenib financiera'!K15)</f>
        <v>-26.43031463420612</v>
      </c>
      <c r="K234" s="233">
        <f>+IF('Sostenib financiera'!L15="","-",'Sostenib financiera'!L15)</f>
        <v>-27.276084702500714</v>
      </c>
      <c r="L234" s="233">
        <f>+IF('Sostenib financiera'!M15="","-",'Sostenib financiera'!M15)</f>
        <v>-28.148919412980735</v>
      </c>
      <c r="M234" s="233">
        <f>+IF('Sostenib financiera'!N15="","-",'Sostenib financiera'!N15)</f>
        <v>-29.049684834196125</v>
      </c>
      <c r="N234" s="233">
        <f>+IF('Sostenib financiera'!O15="","-",'Sostenib financiera'!O15)</f>
        <v>-29.979274748890397</v>
      </c>
      <c r="O234" s="233">
        <f>+IF('Sostenib financiera'!P15="","-",'Sostenib financiera'!P15)</f>
        <v>-30.93861154085489</v>
      </c>
      <c r="P234" s="233">
        <f>+IF('Sostenib financiera'!Q15="","-",'Sostenib financiera'!Q15)</f>
        <v>-31.928647110162249</v>
      </c>
      <c r="Q234" s="233">
        <f>+IF('Sostenib financiera'!R15="","-",'Sostenib financiera'!R15)</f>
        <v>-32.950363817687439</v>
      </c>
      <c r="R234" s="233">
        <f>+IF('Sostenib financiera'!S15="","-",'Sostenib financiera'!S15)</f>
        <v>-34.004775459853434</v>
      </c>
      <c r="S234" s="233">
        <f>+IF('Sostenib financiera'!T15="","-",'Sostenib financiera'!T15)</f>
        <v>-35.092928274568756</v>
      </c>
      <c r="T234" s="233">
        <f>+IF('Sostenib financiera'!U15="","-",'Sostenib financiera'!U15)</f>
        <v>-36.215901979354953</v>
      </c>
      <c r="U234" s="233">
        <f>+IF('Sostenib financiera'!V15="","-",'Sostenib financiera'!V15)</f>
        <v>-37.374810842694309</v>
      </c>
      <c r="V234" s="233">
        <f>+IF('Sostenib financiera'!W15="","-",'Sostenib financiera'!W15)</f>
        <v>-38.570804789660528</v>
      </c>
      <c r="W234" s="233">
        <f>+IF('Sostenib financiera'!X15="","-",'Sostenib financiera'!X15)</f>
        <v>-39.805070542929663</v>
      </c>
      <c r="X234" s="233">
        <f>+IF('Sostenib financiera'!Y15="","-",'Sostenib financiera'!Y15)</f>
        <v>-41.07883280030341</v>
      </c>
      <c r="Y234" s="233">
        <f>+IF('Sostenib financiera'!Z15="","-",'Sostenib financiera'!Z15)</f>
        <v>-42.393355449913123</v>
      </c>
      <c r="Z234" s="233">
        <f>+IF('Sostenib financiera'!AA15="","-",'Sostenib financiera'!AA15)</f>
        <v>-43.749942824310338</v>
      </c>
      <c r="AA234" s="233">
        <f>+IF('Sostenib financiera'!AB15="","-",'Sostenib financiera'!AB15)</f>
        <v>-45.149940994688272</v>
      </c>
      <c r="AB234" s="233">
        <f>+IF('Sostenib financiera'!AC15="","-",'Sostenib financiera'!AC15)</f>
        <v>-46.594739106518297</v>
      </c>
      <c r="AC234" s="233">
        <f>+IF('Sostenib financiera'!AD15="","-",'Sostenib financiera'!AD15)</f>
        <v>0</v>
      </c>
      <c r="AD234" s="233">
        <f>+IF('Sostenib financiera'!AE15="","-",'Sostenib financiera'!AE15)</f>
        <v>0</v>
      </c>
      <c r="AE234" s="233">
        <f>+IF('Sostenib financiera'!AF15="","-",'Sostenib financiera'!AF15)</f>
        <v>0</v>
      </c>
      <c r="AF234" s="233">
        <f>+IF('Sostenib financiera'!AG15="","-",'Sostenib financiera'!AG15)</f>
        <v>0</v>
      </c>
      <c r="AG234" s="233">
        <f>+IF('Sostenib financiera'!AH15="","-",'Sostenib financiera'!AH15)</f>
        <v>0</v>
      </c>
      <c r="AH234" s="234">
        <f>+IF('Sostenib financiera'!AI15="","-",'Sostenib financiera'!AI15)</f>
        <v>0</v>
      </c>
    </row>
    <row r="235" spans="3:34" ht="15.75" thickBot="1">
      <c r="C235" s="5" t="s">
        <v>53</v>
      </c>
      <c r="D235" s="228">
        <f>+IF('Sostenib financiera'!E16="","-",'Sostenib financiera'!E16)</f>
        <v>0</v>
      </c>
      <c r="E235" s="233">
        <f>+IF('Sostenib financiera'!F16="","-",'Sostenib financiera'!F16)</f>
        <v>0</v>
      </c>
      <c r="F235" s="233">
        <f>+IF('Sostenib financiera'!G16="","-",'Sostenib financiera'!G16)</f>
        <v>0</v>
      </c>
      <c r="G235" s="233">
        <f>+IF('Sostenib financiera'!H16="","-",'Sostenib financiera'!H16)</f>
        <v>0</v>
      </c>
      <c r="H235" s="233">
        <f>+IF('Sostenib financiera'!I16="","-",'Sostenib financiera'!I16)</f>
        <v>0</v>
      </c>
      <c r="I235" s="233">
        <f>+IF('Sostenib financiera'!J16="","-",'Sostenib financiera'!J16)</f>
        <v>-22.475000763541093</v>
      </c>
      <c r="J235" s="233">
        <f>+IF('Sostenib financiera'!K16="","-",'Sostenib financiera'!K16)</f>
        <v>-21.65545612372075</v>
      </c>
      <c r="K235" s="233">
        <f>+IF('Sostenib financiera'!L16="","-",'Sostenib financiera'!L16)</f>
        <v>-20.809686055426155</v>
      </c>
      <c r="L235" s="233">
        <f>+IF('Sostenib financiera'!M16="","-",'Sostenib financiera'!M16)</f>
        <v>-19.936851344946131</v>
      </c>
      <c r="M235" s="233">
        <f>+IF('Sostenib financiera'!N16="","-",'Sostenib financiera'!N16)</f>
        <v>-19.036085923730745</v>
      </c>
      <c r="N235" s="233">
        <f>+IF('Sostenib financiera'!O16="","-",'Sostenib financiera'!O16)</f>
        <v>-18.106496009036469</v>
      </c>
      <c r="O235" s="233">
        <f>+IF('Sostenib financiera'!P16="","-",'Sostenib financiera'!P16)</f>
        <v>-17.147159217071977</v>
      </c>
      <c r="P235" s="233">
        <f>+IF('Sostenib financiera'!Q16="","-",'Sostenib financiera'!Q16)</f>
        <v>-16.157123647764621</v>
      </c>
      <c r="Q235" s="233">
        <f>+IF('Sostenib financiera'!R16="","-",'Sostenib financiera'!R16)</f>
        <v>-15.135406940239427</v>
      </c>
      <c r="R235" s="233">
        <f>+IF('Sostenib financiera'!S16="","-",'Sostenib financiera'!S16)</f>
        <v>-14.080995298073431</v>
      </c>
      <c r="S235" s="233">
        <f>+IF('Sostenib financiera'!T16="","-",'Sostenib financiera'!T16)</f>
        <v>-12.992842483358119</v>
      </c>
      <c r="T235" s="233">
        <f>+IF('Sostenib financiera'!U16="","-",'Sostenib financiera'!U16)</f>
        <v>-11.86986877857192</v>
      </c>
      <c r="U235" s="233">
        <f>+IF('Sostenib financiera'!V16="","-",'Sostenib financiera'!V16)</f>
        <v>-10.710959915232559</v>
      </c>
      <c r="V235" s="233">
        <f>+IF('Sostenib financiera'!W16="","-",'Sostenib financiera'!W16)</f>
        <v>-9.5149659682663419</v>
      </c>
      <c r="W235" s="233">
        <f>+IF('Sostenib financiera'!X16="","-",'Sostenib financiera'!X16)</f>
        <v>-8.2807002149972053</v>
      </c>
      <c r="X235" s="233">
        <f>+IF('Sostenib financiera'!Y16="","-",'Sostenib financiera'!Y16)</f>
        <v>-7.0069379576234558</v>
      </c>
      <c r="Y235" s="233">
        <f>+IF('Sostenib financiera'!Z16="","-",'Sostenib financiera'!Z16)</f>
        <v>-5.6924153080137465</v>
      </c>
      <c r="Z235" s="233">
        <f>+IF('Sostenib financiera'!AA16="","-",'Sostenib financiera'!AA16)</f>
        <v>-4.3358279336165273</v>
      </c>
      <c r="AA235" s="233">
        <f>+IF('Sostenib financiera'!AB16="","-",'Sostenib financiera'!AB16)</f>
        <v>-2.9358297632385955</v>
      </c>
      <c r="AB235" s="233">
        <f>+IF('Sostenib financiera'!AC16="","-",'Sostenib financiera'!AC16)</f>
        <v>-1.4910316514085711</v>
      </c>
      <c r="AC235" s="233">
        <f>+IF('Sostenib financiera'!AD16="","-",'Sostenib financiera'!AD16)</f>
        <v>0</v>
      </c>
      <c r="AD235" s="233">
        <f>+IF('Sostenib financiera'!AE16="","-",'Sostenib financiera'!AE16)</f>
        <v>0</v>
      </c>
      <c r="AE235" s="233">
        <f>+IF('Sostenib financiera'!AF16="","-",'Sostenib financiera'!AF16)</f>
        <v>0</v>
      </c>
      <c r="AF235" s="233">
        <f>+IF('Sostenib financiera'!AG16="","-",'Sostenib financiera'!AG16)</f>
        <v>0</v>
      </c>
      <c r="AG235" s="233">
        <f>+IF('Sostenib financiera'!AH16="","-",'Sostenib financiera'!AH16)</f>
        <v>0</v>
      </c>
      <c r="AH235" s="234">
        <f>+IF('Sostenib financiera'!AI16="","-",'Sostenib financiera'!AI16)</f>
        <v>0</v>
      </c>
    </row>
    <row r="236" spans="3:34" ht="15.75" thickBot="1">
      <c r="C236" s="6" t="s">
        <v>157</v>
      </c>
      <c r="D236" s="229">
        <f>+IF('Sostenib financiera'!E17="","-",'Sostenib financiera'!E17)</f>
        <v>0</v>
      </c>
      <c r="E236" s="236">
        <f>+IF('Sostenib financiera'!F17="","-",'Sostenib financiera'!F17)</f>
        <v>98.274411303061271</v>
      </c>
      <c r="F236" s="236">
        <f>+IF('Sostenib financiera'!G17="","-",'Sostenib financiera'!G17)</f>
        <v>203.88245227520216</v>
      </c>
      <c r="G236" s="236">
        <f>+IF('Sostenib financiera'!H17="","-",'Sostenib financiera'!H17)</f>
        <v>316.92140805504704</v>
      </c>
      <c r="H236" s="236">
        <f>+IF('Sostenib financiera'!I17="","-",'Sostenib financiera'!I17)</f>
        <v>437.03588939354194</v>
      </c>
      <c r="I236" s="236">
        <f>+IF('Sostenib financiera'!J17="","-",'Sostenib financiera'!J17)</f>
        <v>515.81071142932547</v>
      </c>
      <c r="J236" s="236">
        <f>+IF('Sostenib financiera'!K17="","-",'Sostenib financiera'!K17)</f>
        <v>533.97945608539851</v>
      </c>
      <c r="K236" s="236">
        <f>+IF('Sostenib financiera'!L17="","-",'Sostenib financiera'!L17)</f>
        <v>552.14571181517874</v>
      </c>
      <c r="L236" s="236">
        <f>+IF('Sostenib financiera'!M17="","-",'Sostenib financiera'!M17)</f>
        <v>570.87893638628532</v>
      </c>
      <c r="M236" s="236">
        <f>+IF('Sostenib financiera'!N17="","-",'Sostenib financiera'!N17)</f>
        <v>589.57167054204058</v>
      </c>
      <c r="N236" s="236">
        <f>+IF('Sostenib financiera'!O17="","-",'Sostenib financiera'!O17)</f>
        <v>608.18489125358678</v>
      </c>
      <c r="O236" s="236">
        <f>+IF('Sostenib financiera'!P17="","-",'Sostenib financiera'!P17)</f>
        <v>626.67859850907121</v>
      </c>
      <c r="P236" s="236">
        <f>+IF('Sostenib financiera'!Q17="","-",'Sostenib financiera'!Q17)</f>
        <v>645.01194642205542</v>
      </c>
      <c r="Q236" s="236">
        <f>+IF('Sostenib financiera'!R17="","-",'Sostenib financiera'!R17)</f>
        <v>663.14338270348367</v>
      </c>
      <c r="R236" s="236">
        <f>+IF('Sostenib financiera'!S17="","-",'Sostenib financiera'!S17)</f>
        <v>681.74913735803432</v>
      </c>
      <c r="S236" s="236">
        <f>+IF('Sostenib financiera'!T17="","-",'Sostenib financiera'!T17)</f>
        <v>700.1044852971504</v>
      </c>
      <c r="T236" s="236">
        <f>+IF('Sostenib financiera'!U17="","-",'Sostenib financiera'!U17)</f>
        <v>718.92147023693565</v>
      </c>
      <c r="U236" s="236">
        <f>+IF('Sostenib financiera'!V17="","-",'Sostenib financiera'!V17)</f>
        <v>738.21170234795648</v>
      </c>
      <c r="V236" s="236">
        <f>+IF('Sostenib financiera'!W17="","-",'Sostenib financiera'!W17)</f>
        <v>757.98708379656932</v>
      </c>
      <c r="W236" s="236">
        <f>+IF('Sostenib financiera'!X17="","-",'Sostenib financiera'!X17)</f>
        <v>778.2598160886148</v>
      </c>
      <c r="X236" s="236">
        <f>+IF('Sostenib financiera'!Y17="","-",'Sostenib financiera'!Y17)</f>
        <v>799.04240759780532</v>
      </c>
      <c r="Y236" s="236">
        <f>+IF('Sostenib financiera'!Z17="","-",'Sostenib financiera'!Z17)</f>
        <v>820.34768128345206</v>
      </c>
      <c r="Z236" s="236">
        <f>+IF('Sostenib financiera'!AA17="","-",'Sostenib financiera'!AA17)</f>
        <v>842.18878260229269</v>
      </c>
      <c r="AA236" s="236">
        <f>+IF('Sostenib financiera'!AB17="","-",'Sostenib financiera'!AB17)</f>
        <v>864.57918761930216</v>
      </c>
      <c r="AB236" s="236">
        <f>+IF('Sostenib financiera'!AC17="","-",'Sostenib financiera'!AC17)</f>
        <v>887.53271132248938</v>
      </c>
      <c r="AC236" s="236">
        <f>+IF('Sostenib financiera'!AD17="","-",'Sostenib financiera'!AD17)</f>
        <v>959.1492869047388</v>
      </c>
      <c r="AD236" s="236">
        <f>+IF('Sostenib financiera'!AE17="","-",'Sostenib financiera'!AE17)</f>
        <v>983.27189147039292</v>
      </c>
      <c r="AE236" s="236">
        <f>+IF('Sostenib financiera'!AF17="","-",'Sostenib financiera'!AF17)</f>
        <v>1008.0011795408733</v>
      </c>
      <c r="AF236" s="236">
        <f>+IF('Sostenib financiera'!AG17="","-",'Sostenib financiera'!AG17)</f>
        <v>1033.352409206326</v>
      </c>
      <c r="AG236" s="236">
        <f>+IF('Sostenib financiera'!AH17="","-",'Sostenib financiera'!AH17)</f>
        <v>1059.341222297865</v>
      </c>
      <c r="AH236" s="237">
        <f>+IF('Sostenib financiera'!AI17="","-",'Sostenib financiera'!AI17)</f>
        <v>1085.9836540386564</v>
      </c>
    </row>
    <row r="237" spans="3:34" ht="15.75" thickBot="1">
      <c r="C237" s="6" t="s">
        <v>158</v>
      </c>
      <c r="D237" s="229">
        <f>+IF('Sostenib financiera'!E18="","-",'Sostenib financiera'!E18)</f>
        <v>0</v>
      </c>
      <c r="E237" s="236">
        <f>+IF('Sostenib financiera'!F18="","-",'Sostenib financiera'!F18)</f>
        <v>98.274411303061271</v>
      </c>
      <c r="F237" s="236">
        <f>+IF('Sostenib financiera'!G18="","-",'Sostenib financiera'!G18)</f>
        <v>302.15686357826343</v>
      </c>
      <c r="G237" s="236">
        <f>+IF('Sostenib financiera'!H18="","-",'Sostenib financiera'!H18)</f>
        <v>619.07827163331046</v>
      </c>
      <c r="H237" s="236">
        <f>+IF('Sostenib financiera'!I18="","-",'Sostenib financiera'!I18)</f>
        <v>1056.1141610268523</v>
      </c>
      <c r="I237" s="236">
        <f>+IF('Sostenib financiera'!J18="","-",'Sostenib financiera'!J18)</f>
        <v>1571.924872456178</v>
      </c>
      <c r="J237" s="236">
        <f>+IF('Sostenib financiera'!K18="","-",'Sostenib financiera'!K18)</f>
        <v>2105.9043285415769</v>
      </c>
      <c r="K237" s="236">
        <f>+IF('Sostenib financiera'!L18="","-",'Sostenib financiera'!L18)</f>
        <v>2658.0500403567557</v>
      </c>
      <c r="L237" s="236">
        <f>+IF('Sostenib financiera'!M18="","-",'Sostenib financiera'!M18)</f>
        <v>3228.9289767430409</v>
      </c>
      <c r="M237" s="236">
        <f>+IF('Sostenib financiera'!N18="","-",'Sostenib financiera'!N18)</f>
        <v>3818.5006472850814</v>
      </c>
      <c r="N237" s="236">
        <f>+IF('Sostenib financiera'!O18="","-",'Sostenib financiera'!O18)</f>
        <v>4426.685538538668</v>
      </c>
      <c r="O237" s="236">
        <f>+IF('Sostenib financiera'!P18="","-",'Sostenib financiera'!P18)</f>
        <v>5053.3641370477399</v>
      </c>
      <c r="P237" s="236">
        <f>+IF('Sostenib financiera'!Q18="","-",'Sostenib financiera'!Q18)</f>
        <v>5698.376083469795</v>
      </c>
      <c r="Q237" s="236">
        <f>+IF('Sostenib financiera'!R18="","-",'Sostenib financiera'!R18)</f>
        <v>6361.5194661732794</v>
      </c>
      <c r="R237" s="236">
        <f>+IF('Sostenib financiera'!S18="","-",'Sostenib financiera'!S18)</f>
        <v>7043.2686035313127</v>
      </c>
      <c r="S237" s="236">
        <f>+IF('Sostenib financiera'!T18="","-",'Sostenib financiera'!T18)</f>
        <v>7743.3730888284636</v>
      </c>
      <c r="T237" s="236">
        <f>+IF('Sostenib financiera'!U18="","-",'Sostenib financiera'!U18)</f>
        <v>8462.2945590653981</v>
      </c>
      <c r="U237" s="236">
        <f>+IF('Sostenib financiera'!V18="","-",'Sostenib financiera'!V18)</f>
        <v>9200.5062614133549</v>
      </c>
      <c r="V237" s="236">
        <f>+IF('Sostenib financiera'!W18="","-",'Sostenib financiera'!W18)</f>
        <v>9958.4933452099249</v>
      </c>
      <c r="W237" s="236">
        <f>+IF('Sostenib financiera'!X18="","-",'Sostenib financiera'!X18)</f>
        <v>10736.75316129854</v>
      </c>
      <c r="X237" s="236">
        <f>+IF('Sostenib financiera'!Y18="","-",'Sostenib financiera'!Y18)</f>
        <v>11535.795568896347</v>
      </c>
      <c r="Y237" s="236">
        <f>+IF('Sostenib financiera'!Z18="","-",'Sostenib financiera'!Z18)</f>
        <v>12356.143250179797</v>
      </c>
      <c r="Z237" s="236">
        <f>+IF('Sostenib financiera'!AA18="","-",'Sostenib financiera'!AA18)</f>
        <v>13198.332032782091</v>
      </c>
      <c r="AA237" s="236">
        <f>+IF('Sostenib financiera'!AB18="","-",'Sostenib financiera'!AB18)</f>
        <v>14062.911220401393</v>
      </c>
      <c r="AB237" s="236">
        <f>+IF('Sostenib financiera'!AC18="","-",'Sostenib financiera'!AC18)</f>
        <v>14950.443931723883</v>
      </c>
      <c r="AC237" s="236">
        <f>+IF('Sostenib financiera'!AD18="","-",'Sostenib financiera'!AD18)</f>
        <v>15909.593218628623</v>
      </c>
      <c r="AD237" s="236">
        <f>+IF('Sostenib financiera'!AE18="","-",'Sostenib financiera'!AE18)</f>
        <v>16892.865110099014</v>
      </c>
      <c r="AE237" s="236">
        <f>+IF('Sostenib financiera'!AF18="","-",'Sostenib financiera'!AF18)</f>
        <v>17900.866289639886</v>
      </c>
      <c r="AF237" s="236">
        <f>+IF('Sostenib financiera'!AG18="","-",'Sostenib financiera'!AG18)</f>
        <v>18934.218698846213</v>
      </c>
      <c r="AG237" s="236">
        <f>+IF('Sostenib financiera'!AH18="","-",'Sostenib financiera'!AH18)</f>
        <v>19993.559921144079</v>
      </c>
      <c r="AH237" s="237">
        <f>+IF('Sostenib financiera'!AI18="","-",'Sostenib financiera'!AI18)</f>
        <v>21079.543575182735</v>
      </c>
    </row>
    <row r="238" spans="3:34" ht="15.75" thickBot="1">
      <c r="C238" s="6" t="s">
        <v>126</v>
      </c>
      <c r="D238" s="92" t="str">
        <f>+IF('Sostenib financiera'!E19="","-",'Sostenib financiera'!E19)</f>
        <v>-</v>
      </c>
      <c r="E238" s="90" t="str">
        <f>+IF('Sostenib financiera'!F19="","-",'Sostenib financiera'!F19)</f>
        <v>-</v>
      </c>
      <c r="F238" s="90" t="str">
        <f>+IF('Sostenib financiera'!G19="","-",'Sostenib financiera'!G19)</f>
        <v>-</v>
      </c>
      <c r="G238" s="90" t="str">
        <f>+IF('Sostenib financiera'!H19="","-",'Sostenib financiera'!H19)</f>
        <v>-</v>
      </c>
      <c r="H238" s="90" t="str">
        <f>+IF('Sostenib financiera'!I19="","-",'Sostenib financiera'!I19)</f>
        <v>-</v>
      </c>
      <c r="I238" s="90">
        <f>+IF('Sostenib financiera'!J19="","-",'Sostenib financiera'!J19)</f>
        <v>11.726888709469108</v>
      </c>
      <c r="J238" s="90">
        <f>+IF('Sostenib financiera'!K19="","-",'Sostenib financiera'!K19)</f>
        <v>12.1047290636882</v>
      </c>
      <c r="K238" s="90">
        <f>+IF('Sostenib financiera'!L19="","-",'Sostenib financiera'!L19)</f>
        <v>12.482517657765909</v>
      </c>
      <c r="L238" s="90">
        <f>+IF('Sostenib financiera'!M19="","-",'Sostenib financiera'!M19)</f>
        <v>12.872097033864783</v>
      </c>
      <c r="M238" s="90">
        <f>+IF('Sostenib financiera'!N19="","-",'Sostenib financiera'!N19)</f>
        <v>13.260834364287497</v>
      </c>
      <c r="N238" s="90">
        <f>+IF('Sostenib financiera'!O19="","-",'Sostenib financiera'!O19)</f>
        <v>13.647918119381053</v>
      </c>
      <c r="O238" s="90">
        <f>+IF('Sostenib financiera'!P19="","-",'Sostenib financiera'!P19)</f>
        <v>14.032516451985209</v>
      </c>
      <c r="P238" s="90">
        <f>+IF('Sostenib financiera'!Q19="","-",'Sostenib financiera'!Q19)</f>
        <v>14.413779923985645</v>
      </c>
      <c r="Q238" s="90">
        <f>+IF('Sostenib financiera'!R19="","-",'Sostenib financiera'!R19)</f>
        <v>14.790844406797111</v>
      </c>
      <c r="R238" s="90">
        <f>+IF('Sostenib financiera'!S19="","-",'Sostenib financiera'!S19)</f>
        <v>15.17777289647892</v>
      </c>
      <c r="S238" s="90">
        <f>+IF('Sostenib financiera'!T19="","-",'Sostenib financiera'!T19)</f>
        <v>15.559493884825361</v>
      </c>
      <c r="T238" s="90">
        <f>+IF('Sostenib financiera'!U19="","-",'Sostenib financiera'!U19)</f>
        <v>15.950815156028717</v>
      </c>
      <c r="U238" s="90">
        <f>+IF('Sostenib financiera'!V19="","-",'Sostenib financiera'!V19)</f>
        <v>16.351978157202844</v>
      </c>
      <c r="V238" s="90">
        <f>+IF('Sostenib financiera'!W19="","-",'Sostenib financiera'!W19)</f>
        <v>16.763230407856494</v>
      </c>
      <c r="W238" s="90">
        <f>+IF('Sostenib financiera'!X19="","-",'Sostenib financiera'!X19)</f>
        <v>17.18482565261408</v>
      </c>
      <c r="X238" s="90">
        <f>+IF('Sostenib financiera'!Y19="","-",'Sostenib financiera'!Y19)</f>
        <v>17.617024017777325</v>
      </c>
      <c r="Y238" s="90">
        <f>+IF('Sostenib financiera'!Z19="","-",'Sostenib financiera'!Z19)</f>
        <v>18.060092171824429</v>
      </c>
      <c r="Z238" s="90">
        <f>+IF('Sostenib financiera'!AA19="","-",'Sostenib financiera'!AA19)</f>
        <v>18.51430348994581</v>
      </c>
      <c r="AA238" s="90">
        <f>+IF('Sostenib financiera'!AB19="","-",'Sostenib financiera'!AB19)</f>
        <v>18.979938222717948</v>
      </c>
      <c r="AB238" s="90">
        <f>+IF('Sostenib financiera'!AC19="","-",'Sostenib financiera'!AC19)</f>
        <v>19.457283669019301</v>
      </c>
      <c r="AC238" s="90" t="str">
        <f>+IF('Sostenib financiera'!AD19="","-",'Sostenib financiera'!AD19)</f>
        <v>-</v>
      </c>
      <c r="AD238" s="90" t="str">
        <f>+IF('Sostenib financiera'!AE19="","-",'Sostenib financiera'!AE19)</f>
        <v>-</v>
      </c>
      <c r="AE238" s="90" t="str">
        <f>+IF('Sostenib financiera'!AF19="","-",'Sostenib financiera'!AF19)</f>
        <v>-</v>
      </c>
      <c r="AF238" s="90" t="str">
        <f>+IF('Sostenib financiera'!AG19="","-",'Sostenib financiera'!AG19)</f>
        <v>-</v>
      </c>
      <c r="AG238" s="90" t="str">
        <f>+IF('Sostenib financiera'!AH19="","-",'Sostenib financiera'!AH19)</f>
        <v>-</v>
      </c>
      <c r="AH238" s="91" t="str">
        <f>+IF('Sostenib financiera'!AI19="","-",'Sostenib financiera'!AI19)</f>
        <v>-</v>
      </c>
    </row>
    <row r="241" spans="3:34" ht="15.75">
      <c r="C241" s="67" t="s">
        <v>55</v>
      </c>
    </row>
    <row r="242" spans="3:34" ht="15.75" thickBot="1"/>
    <row r="243" spans="3:34" ht="15.75" thickBot="1">
      <c r="C243" s="3"/>
      <c r="D243" s="82">
        <v>0</v>
      </c>
      <c r="E243" s="83">
        <v>1</v>
      </c>
      <c r="F243" s="83">
        <v>2</v>
      </c>
      <c r="G243" s="83">
        <v>3</v>
      </c>
      <c r="H243" s="83">
        <v>4</v>
      </c>
      <c r="I243" s="83">
        <v>5</v>
      </c>
      <c r="J243" s="83">
        <v>6</v>
      </c>
      <c r="K243" s="83">
        <v>7</v>
      </c>
      <c r="L243" s="83">
        <v>8</v>
      </c>
      <c r="M243" s="83">
        <v>9</v>
      </c>
      <c r="N243" s="83">
        <v>10</v>
      </c>
      <c r="O243" s="83">
        <v>11</v>
      </c>
      <c r="P243" s="83">
        <v>12</v>
      </c>
      <c r="Q243" s="83">
        <v>13</v>
      </c>
      <c r="R243" s="83">
        <v>14</v>
      </c>
      <c r="S243" s="84">
        <v>15</v>
      </c>
      <c r="T243" s="83">
        <v>16</v>
      </c>
      <c r="U243" s="85">
        <v>17</v>
      </c>
      <c r="V243" s="86">
        <v>18</v>
      </c>
      <c r="W243" s="86">
        <v>19</v>
      </c>
      <c r="X243" s="87">
        <v>20</v>
      </c>
      <c r="Y243" s="83">
        <v>21</v>
      </c>
      <c r="Z243" s="85">
        <v>22</v>
      </c>
      <c r="AA243" s="86">
        <v>23</v>
      </c>
      <c r="AB243" s="86">
        <v>24</v>
      </c>
      <c r="AC243" s="87">
        <v>25</v>
      </c>
      <c r="AD243" s="83">
        <v>26</v>
      </c>
      <c r="AE243" s="85">
        <v>27</v>
      </c>
      <c r="AF243" s="86">
        <v>28</v>
      </c>
      <c r="AG243" s="86">
        <v>29</v>
      </c>
      <c r="AH243" s="88">
        <v>30</v>
      </c>
    </row>
    <row r="244" spans="3:34" ht="15.75" thickBot="1">
      <c r="C244" s="4" t="s">
        <v>17</v>
      </c>
      <c r="D244" s="225">
        <f>+IF('Sostenib financiera'!E25="","-",'Sostenib financiera'!E25)</f>
        <v>13000</v>
      </c>
      <c r="E244" s="231">
        <f>+IF('Sostenib financiera'!F25="","-",'Sostenib financiera'!F25)</f>
        <v>462.4678178967589</v>
      </c>
      <c r="F244" s="231">
        <f>+IF('Sostenib financiera'!G25="","-",'Sostenib financiera'!G25)</f>
        <v>959.44683423624554</v>
      </c>
      <c r="G244" s="231">
        <f>+IF('Sostenib financiera'!H25="","-",'Sostenib financiera'!H25)</f>
        <v>1491.3948614355156</v>
      </c>
      <c r="H244" s="231">
        <f>+IF('Sostenib financiera'!I25="","-",'Sostenib financiera'!I25)</f>
        <v>2056.6394794990215</v>
      </c>
      <c r="I244" s="231">
        <f>+IF('Sostenib financiera'!J25="","-",'Sostenib financiera'!J25)</f>
        <v>2653.6305044105998</v>
      </c>
      <c r="J244" s="231">
        <f>+IF('Sostenib financiera'!K25="","-",'Sostenib financiera'!K25)</f>
        <v>2739.1304792627093</v>
      </c>
      <c r="K244" s="231">
        <f>+IF('Sostenib financiera'!L25="","-",'Sostenib financiera'!L25)</f>
        <v>2824.6187415204981</v>
      </c>
      <c r="L244" s="231">
        <f>+IF('Sostenib financiera'!M25="","-",'Sostenib financiera'!M25)</f>
        <v>2912.7750924433531</v>
      </c>
      <c r="M244" s="231">
        <f>+IF('Sostenib financiera'!N25="","-",'Sostenib financiera'!N25)</f>
        <v>3000.7409002351419</v>
      </c>
      <c r="N244" s="231">
        <f>+IF('Sostenib financiera'!O25="","-",'Sostenib financiera'!O25)</f>
        <v>3088.3325271130061</v>
      </c>
      <c r="O244" s="231">
        <f>+IF('Sostenib financiera'!P25="","-",'Sostenib financiera'!P25)</f>
        <v>3175.3617377270507</v>
      </c>
      <c r="P244" s="231">
        <f>+IF('Sostenib financiera'!Q25="","-",'Sostenib financiera'!Q25)</f>
        <v>3261.6363161410941</v>
      </c>
      <c r="Q244" s="231">
        <f>+IF('Sostenib financiera'!R25="","-",'Sostenib financiera'!R25)</f>
        <v>3346.960722171345</v>
      </c>
      <c r="R244" s="231">
        <f>+IF('Sostenib financiera'!S25="","-",'Sostenib financiera'!S25)</f>
        <v>3434.5172146633472</v>
      </c>
      <c r="S244" s="231">
        <f>+IF('Sostenib financiera'!T25="","-",'Sostenib financiera'!T25)</f>
        <v>3520.8953226121298</v>
      </c>
      <c r="T244" s="231">
        <f>+IF('Sostenib financiera'!U25="","-",'Sostenib financiera'!U25)</f>
        <v>3609.4458399758246</v>
      </c>
      <c r="U244" s="231">
        <f>+IF('Sostenib financiera'!V25="","-",'Sostenib financiera'!V25)</f>
        <v>3700.2234028512162</v>
      </c>
      <c r="V244" s="231">
        <f>+IF('Sostenib financiera'!W25="","-",'Sostenib financiera'!W25)</f>
        <v>3793.2840214329235</v>
      </c>
      <c r="W244" s="231">
        <f>+IF('Sostenib financiera'!X25="","-",'Sostenib financiera'!X25)</f>
        <v>3888.6851145719615</v>
      </c>
      <c r="X244" s="231">
        <f>+IF('Sostenib financiera'!Y25="","-",'Sostenib financiera'!Y25)</f>
        <v>3986.4855452034458</v>
      </c>
      <c r="Y244" s="231">
        <f>+IF('Sostenib financiera'!Z25="","-",'Sostenib financiera'!Z25)</f>
        <v>4086.7456566653127</v>
      </c>
      <c r="Z244" s="231">
        <f>+IF('Sostenib financiera'!AA25="","-",'Sostenib financiera'!AA25)</f>
        <v>4189.527309930445</v>
      </c>
      <c r="AA244" s="231">
        <f>+IF('Sostenib financiera'!AB25="","-",'Sostenib financiera'!AB25)</f>
        <v>4294.8939217751949</v>
      </c>
      <c r="AB244" s="231">
        <f>+IF('Sostenib financiera'!AC25="","-",'Sostenib financiera'!AC25)</f>
        <v>4402.9105039078413</v>
      </c>
      <c r="AC244" s="231">
        <f>+IF('Sostenib financiera'!AD25="","-",'Sostenib financiera'!AD25)</f>
        <v>4513.6437030811239</v>
      </c>
      <c r="AD244" s="231">
        <f>+IF('Sostenib financiera'!AE25="","-",'Sostenib financiera'!AE25)</f>
        <v>4627.1618422136144</v>
      </c>
      <c r="AE244" s="231">
        <f>+IF('Sostenib financiera'!AF25="","-",'Sostenib financiera'!AF25)</f>
        <v>4743.5349625452864</v>
      </c>
      <c r="AF244" s="231">
        <f>+IF('Sostenib financiera'!AG25="","-",'Sostenib financiera'!AG25)</f>
        <v>4862.8348668532999</v>
      </c>
      <c r="AG244" s="231">
        <f>+IF('Sostenib financiera'!AH25="","-",'Sostenib financiera'!AH25)</f>
        <v>4985.1351637546604</v>
      </c>
      <c r="AH244" s="232">
        <f>+IF('Sostenib financiera'!AI25="","-",'Sostenib financiera'!AI25)</f>
        <v>5110.5113131230892</v>
      </c>
    </row>
    <row r="245" spans="3:34" ht="15.75" thickBot="1">
      <c r="C245" s="89" t="s">
        <v>18</v>
      </c>
      <c r="D245" s="233">
        <f>+IF('Sostenib financiera'!E26="","-",'Sostenib financiera'!E26)</f>
        <v>13000</v>
      </c>
      <c r="E245" s="233">
        <f>+IF('Sostenib financiera'!F26="","-",'Sostenib financiera'!F26)</f>
        <v>0</v>
      </c>
      <c r="F245" s="233">
        <f>+IF('Sostenib financiera'!G26="","-",'Sostenib financiera'!G26)</f>
        <v>0</v>
      </c>
      <c r="G245" s="233">
        <f>+IF('Sostenib financiera'!H26="","-",'Sostenib financiera'!H26)</f>
        <v>0</v>
      </c>
      <c r="H245" s="233">
        <f>+IF('Sostenib financiera'!I26="","-",'Sostenib financiera'!I26)</f>
        <v>0</v>
      </c>
      <c r="I245" s="233">
        <f>+IF('Sostenib financiera'!J26="","-",'Sostenib financiera'!J26)</f>
        <v>0</v>
      </c>
      <c r="J245" s="233">
        <f>+IF('Sostenib financiera'!K26="","-",'Sostenib financiera'!K26)</f>
        <v>0</v>
      </c>
      <c r="K245" s="233">
        <f>+IF('Sostenib financiera'!L26="","-",'Sostenib financiera'!L26)</f>
        <v>0</v>
      </c>
      <c r="L245" s="233">
        <f>+IF('Sostenib financiera'!M26="","-",'Sostenib financiera'!M26)</f>
        <v>0</v>
      </c>
      <c r="M245" s="233">
        <f>+IF('Sostenib financiera'!N26="","-",'Sostenib financiera'!N26)</f>
        <v>0</v>
      </c>
      <c r="N245" s="233">
        <f>+IF('Sostenib financiera'!O26="","-",'Sostenib financiera'!O26)</f>
        <v>0</v>
      </c>
      <c r="O245" s="233">
        <f>+IF('Sostenib financiera'!P26="","-",'Sostenib financiera'!P26)</f>
        <v>0</v>
      </c>
      <c r="P245" s="233">
        <f>+IF('Sostenib financiera'!Q26="","-",'Sostenib financiera'!Q26)</f>
        <v>0</v>
      </c>
      <c r="Q245" s="233">
        <f>+IF('Sostenib financiera'!R26="","-",'Sostenib financiera'!R26)</f>
        <v>0</v>
      </c>
      <c r="R245" s="233">
        <f>+IF('Sostenib financiera'!S26="","-",'Sostenib financiera'!S26)</f>
        <v>0</v>
      </c>
      <c r="S245" s="233">
        <f>+IF('Sostenib financiera'!T26="","-",'Sostenib financiera'!T26)</f>
        <v>0</v>
      </c>
      <c r="T245" s="233">
        <f>+IF('Sostenib financiera'!U26="","-",'Sostenib financiera'!U26)</f>
        <v>0</v>
      </c>
      <c r="U245" s="233">
        <f>+IF('Sostenib financiera'!V26="","-",'Sostenib financiera'!V26)</f>
        <v>0</v>
      </c>
      <c r="V245" s="233">
        <f>+IF('Sostenib financiera'!W26="","-",'Sostenib financiera'!W26)</f>
        <v>0</v>
      </c>
      <c r="W245" s="233">
        <f>+IF('Sostenib financiera'!X26="","-",'Sostenib financiera'!X26)</f>
        <v>0</v>
      </c>
      <c r="X245" s="233">
        <f>+IF('Sostenib financiera'!Y26="","-",'Sostenib financiera'!Y26)</f>
        <v>0</v>
      </c>
      <c r="Y245" s="233">
        <f>+IF('Sostenib financiera'!Z26="","-",'Sostenib financiera'!Z26)</f>
        <v>0</v>
      </c>
      <c r="Z245" s="233">
        <f>+IF('Sostenib financiera'!AA26="","-",'Sostenib financiera'!AA26)</f>
        <v>0</v>
      </c>
      <c r="AA245" s="233">
        <f>+IF('Sostenib financiera'!AB26="","-",'Sostenib financiera'!AB26)</f>
        <v>0</v>
      </c>
      <c r="AB245" s="233">
        <f>+IF('Sostenib financiera'!AC26="","-",'Sostenib financiera'!AC26)</f>
        <v>0</v>
      </c>
      <c r="AC245" s="233">
        <f>+IF('Sostenib financiera'!AD26="","-",'Sostenib financiera'!AD26)</f>
        <v>0</v>
      </c>
      <c r="AD245" s="233">
        <f>+IF('Sostenib financiera'!AE26="","-",'Sostenib financiera'!AE26)</f>
        <v>0</v>
      </c>
      <c r="AE245" s="233">
        <f>+IF('Sostenib financiera'!AF26="","-",'Sostenib financiera'!AF26)</f>
        <v>0</v>
      </c>
      <c r="AF245" s="233">
        <f>+IF('Sostenib financiera'!AG26="","-",'Sostenib financiera'!AG26)</f>
        <v>0</v>
      </c>
      <c r="AG245" s="233">
        <f>+IF('Sostenib financiera'!AH26="","-",'Sostenib financiera'!AH26)</f>
        <v>0</v>
      </c>
      <c r="AH245" s="234">
        <f>+IF('Sostenib financiera'!AI26="","-",'Sostenib financiera'!AI26)</f>
        <v>0</v>
      </c>
    </row>
    <row r="246" spans="3:34" ht="15.75" thickBot="1">
      <c r="C246" s="89" t="s">
        <v>19</v>
      </c>
      <c r="D246" s="227">
        <f>+IF('Sostenib financiera'!E27="","-",'Sostenib financiera'!E27)</f>
        <v>0</v>
      </c>
      <c r="E246" s="235">
        <f>+IF('Sostenib financiera'!F27="","-",'Sostenib financiera'!F27)</f>
        <v>462.4678178967589</v>
      </c>
      <c r="F246" s="233">
        <f>+IF('Sostenib financiera'!G27="","-",'Sostenib financiera'!G27)</f>
        <v>959.44683423624554</v>
      </c>
      <c r="G246" s="233">
        <f>+IF('Sostenib financiera'!H27="","-",'Sostenib financiera'!H27)</f>
        <v>1491.3948614355156</v>
      </c>
      <c r="H246" s="233">
        <f>+IF('Sostenib financiera'!I27="","-",'Sostenib financiera'!I27)</f>
        <v>2056.6394794990215</v>
      </c>
      <c r="I246" s="233">
        <f>+IF('Sostenib financiera'!J27="","-",'Sostenib financiera'!J27)</f>
        <v>2653.6305044105998</v>
      </c>
      <c r="J246" s="233">
        <f>+IF('Sostenib financiera'!K27="","-",'Sostenib financiera'!K27)</f>
        <v>2739.1304792627093</v>
      </c>
      <c r="K246" s="233">
        <f>+IF('Sostenib financiera'!L27="","-",'Sostenib financiera'!L27)</f>
        <v>2824.6187415204981</v>
      </c>
      <c r="L246" s="233">
        <f>+IF('Sostenib financiera'!M27="","-",'Sostenib financiera'!M27)</f>
        <v>2912.7750924433531</v>
      </c>
      <c r="M246" s="233">
        <f>+IF('Sostenib financiera'!N27="","-",'Sostenib financiera'!N27)</f>
        <v>3000.7409002351419</v>
      </c>
      <c r="N246" s="233">
        <f>+IF('Sostenib financiera'!O27="","-",'Sostenib financiera'!O27)</f>
        <v>3088.3325271130061</v>
      </c>
      <c r="O246" s="233">
        <f>+IF('Sostenib financiera'!P27="","-",'Sostenib financiera'!P27)</f>
        <v>3175.3617377270507</v>
      </c>
      <c r="P246" s="233">
        <f>+IF('Sostenib financiera'!Q27="","-",'Sostenib financiera'!Q27)</f>
        <v>3261.6363161410941</v>
      </c>
      <c r="Q246" s="233">
        <f>+IF('Sostenib financiera'!R27="","-",'Sostenib financiera'!R27)</f>
        <v>3346.960722171345</v>
      </c>
      <c r="R246" s="233">
        <f>+IF('Sostenib financiera'!S27="","-",'Sostenib financiera'!S27)</f>
        <v>3434.5172146633472</v>
      </c>
      <c r="S246" s="233">
        <f>+IF('Sostenib financiera'!T27="","-",'Sostenib financiera'!T27)</f>
        <v>3520.8953226121298</v>
      </c>
      <c r="T246" s="233">
        <f>+IF('Sostenib financiera'!U27="","-",'Sostenib financiera'!U27)</f>
        <v>3609.4458399758246</v>
      </c>
      <c r="U246" s="233">
        <f>+IF('Sostenib financiera'!V27="","-",'Sostenib financiera'!V27)</f>
        <v>3700.2234028512162</v>
      </c>
      <c r="V246" s="233">
        <f>+IF('Sostenib financiera'!W27="","-",'Sostenib financiera'!W27)</f>
        <v>3793.2840214329235</v>
      </c>
      <c r="W246" s="233">
        <f>+IF('Sostenib financiera'!X27="","-",'Sostenib financiera'!X27)</f>
        <v>3888.6851145719615</v>
      </c>
      <c r="X246" s="233">
        <f>+IF('Sostenib financiera'!Y27="","-",'Sostenib financiera'!Y27)</f>
        <v>3986.4855452034458</v>
      </c>
      <c r="Y246" s="233">
        <f>+IF('Sostenib financiera'!Z27="","-",'Sostenib financiera'!Z27)</f>
        <v>4086.7456566653127</v>
      </c>
      <c r="Z246" s="233">
        <f>+IF('Sostenib financiera'!AA27="","-",'Sostenib financiera'!AA27)</f>
        <v>4189.527309930445</v>
      </c>
      <c r="AA246" s="233">
        <f>+IF('Sostenib financiera'!AB27="","-",'Sostenib financiera'!AB27)</f>
        <v>4294.8939217751949</v>
      </c>
      <c r="AB246" s="233">
        <f>+IF('Sostenib financiera'!AC27="","-",'Sostenib financiera'!AC27)</f>
        <v>4402.9105039078413</v>
      </c>
      <c r="AC246" s="233">
        <f>+IF('Sostenib financiera'!AD27="","-",'Sostenib financiera'!AD27)</f>
        <v>4513.6437030811239</v>
      </c>
      <c r="AD246" s="233">
        <f>+IF('Sostenib financiera'!AE27="","-",'Sostenib financiera'!AE27)</f>
        <v>4627.1618422136144</v>
      </c>
      <c r="AE246" s="233">
        <f>+IF('Sostenib financiera'!AF27="","-",'Sostenib financiera'!AF27)</f>
        <v>4743.5349625452864</v>
      </c>
      <c r="AF246" s="233">
        <f>+IF('Sostenib financiera'!AG27="","-",'Sostenib financiera'!AG27)</f>
        <v>4862.8348668532999</v>
      </c>
      <c r="AG246" s="233">
        <f>+IF('Sostenib financiera'!AH27="","-",'Sostenib financiera'!AH27)</f>
        <v>4985.1351637546604</v>
      </c>
      <c r="AH246" s="234">
        <f>+IF('Sostenib financiera'!AI27="","-",'Sostenib financiera'!AI27)</f>
        <v>5110.5113131230892</v>
      </c>
    </row>
    <row r="247" spans="3:34" ht="15.75" thickBot="1">
      <c r="C247" s="4" t="s">
        <v>20</v>
      </c>
      <c r="D247" s="270">
        <f>+IF('Sostenib financiera'!E28="","-",'Sostenib financiera'!E28)</f>
        <v>-13000</v>
      </c>
      <c r="E247" s="271">
        <f>+IF('Sostenib financiera'!F28="","-",'Sostenib financiera'!F28)</f>
        <v>-226.60923076941185</v>
      </c>
      <c r="F247" s="271">
        <f>+IF('Sostenib financiera'!G28="","-",'Sostenib financiera'!G28)</f>
        <v>-470.12894877576025</v>
      </c>
      <c r="G247" s="271">
        <f>+IF('Sostenib financiera'!H28="","-",'Sostenib financiera'!H28)</f>
        <v>-730.78348210340255</v>
      </c>
      <c r="H247" s="271">
        <f>+IF('Sostenib financiera'!I28="","-",'Sostenib financiera'!I28)</f>
        <v>-1007.7533449545203</v>
      </c>
      <c r="I247" s="271">
        <f>+IF('Sostenib financiera'!J28="","-",'Sostenib financiera'!J28)</f>
        <v>-1977.4868853353305</v>
      </c>
      <c r="J247" s="271">
        <f>+IF('Sostenib financiera'!K28="","-",'Sostenib financiera'!K28)</f>
        <v>-2019.3818730128637</v>
      </c>
      <c r="K247" s="271">
        <f>+IF('Sostenib financiera'!L28="","-",'Sostenib financiera'!L28)</f>
        <v>-2061.2711215191803</v>
      </c>
      <c r="L247" s="271">
        <f>+IF('Sostenib financiera'!M28="","-",'Sostenib financiera'!M28)</f>
        <v>-2104.4677334713792</v>
      </c>
      <c r="M247" s="271">
        <f>+IF('Sostenib financiera'!N28="","-",'Sostenib financiera'!N28)</f>
        <v>-2147.5709792893563</v>
      </c>
      <c r="N247" s="271">
        <f>+IF('Sostenib financiera'!O28="","-",'Sostenib financiera'!O28)</f>
        <v>-2190.4908764595093</v>
      </c>
      <c r="O247" s="271">
        <f>+IF('Sostenib financiera'!P28="","-",'Sostenib financiera'!P28)</f>
        <v>-2233.135189660391</v>
      </c>
      <c r="P247" s="271">
        <f>+IF('Sostenib financiera'!Q28="","-",'Sostenib financiera'!Q28)</f>
        <v>-2275.4097330832724</v>
      </c>
      <c r="Q247" s="271">
        <f>+IF('Sostenib financiera'!R28="","-",'Sostenib financiera'!R28)</f>
        <v>-2317.2186920380955</v>
      </c>
      <c r="R247" s="271">
        <f>+IF('Sostenib financiera'!S28="","-",'Sostenib financiera'!S28)</f>
        <v>-2360.1213733591762</v>
      </c>
      <c r="S247" s="271">
        <f>+IF('Sostenib financiera'!T28="","-",'Sostenib financiera'!T28)</f>
        <v>-2402.44664625408</v>
      </c>
      <c r="T247" s="271">
        <f>+IF('Sostenib financiera'!U28="","-",'Sostenib financiera'!U28)</f>
        <v>-2445.8363997622901</v>
      </c>
      <c r="U247" s="271">
        <f>+IF('Sostenib financiera'!V28="","-",'Sostenib financiera'!V28)</f>
        <v>-2490.317405571232</v>
      </c>
      <c r="V247" s="271">
        <f>+IF('Sostenib financiera'!W28="","-",'Sostenib financiera'!W28)</f>
        <v>-2535.9171086762685</v>
      </c>
      <c r="W247" s="271">
        <f>+IF('Sostenib financiera'!X28="","-",'Sostenib financiera'!X28)</f>
        <v>-2582.6636443143975</v>
      </c>
      <c r="X247" s="271">
        <f>+IF('Sostenib financiera'!Y28="","-",'Sostenib financiera'!Y28)</f>
        <v>-2630.5858553238249</v>
      </c>
      <c r="Y247" s="271">
        <f>+IF('Sostenib financiera'!Z28="","-",'Sostenib financiera'!Z28)</f>
        <v>-2679.7133099401403</v>
      </c>
      <c r="Z247" s="271">
        <f>+IF('Sostenib financiera'!AA28="","-",'Sostenib financiera'!AA28)</f>
        <v>-2730.0763200400547</v>
      </c>
      <c r="AA247" s="271">
        <f>+IF('Sostenib financiera'!AB28="","-",'Sostenib financiera'!AB28)</f>
        <v>-2781.7059598439823</v>
      </c>
      <c r="AB247" s="271">
        <f>+IF('Sostenib financiera'!AC28="","-",'Sostenib financiera'!AC28)</f>
        <v>-2834.6340850889787</v>
      </c>
      <c r="AC247" s="271">
        <f>+IF('Sostenib financiera'!AD28="","-",'Sostenib financiera'!AD28)</f>
        <v>-2211.6854145097504</v>
      </c>
      <c r="AD247" s="271">
        <f>+IF('Sostenib financiera'!AE28="","-",'Sostenib financiera'!AE28)</f>
        <v>-2267.3093026846705</v>
      </c>
      <c r="AE247" s="271">
        <f>+IF('Sostenib financiera'!AF28="","-",'Sostenib financiera'!AF28)</f>
        <v>-2324.3321316471902</v>
      </c>
      <c r="AF247" s="271">
        <f>+IF('Sostenib financiera'!AG28="","-",'Sostenib financiera'!AG28)</f>
        <v>-2382.789084758117</v>
      </c>
      <c r="AG247" s="271">
        <f>+IF('Sostenib financiera'!AH28="","-",'Sostenib financiera'!AH28)</f>
        <v>-2442.7162302397828</v>
      </c>
      <c r="AH247" s="272">
        <f>+IF('Sostenib financiera'!AI28="","-",'Sostenib financiera'!AI28)</f>
        <v>-2504.1505434303135</v>
      </c>
    </row>
    <row r="248" spans="3:34" ht="15.75" thickBot="1">
      <c r="C248" s="5" t="s">
        <v>21</v>
      </c>
      <c r="D248" s="228">
        <f>+IF('Sostenib financiera'!E29="","-",'Sostenib financiera'!E29)</f>
        <v>0</v>
      </c>
      <c r="E248" s="233">
        <f>+IF('Sostenib financiera'!F29="","-",'Sostenib financiera'!F29)</f>
        <v>-184.98712715870357</v>
      </c>
      <c r="F248" s="233">
        <f>+IF('Sostenib financiera'!G29="","-",'Sostenib financiera'!G29)</f>
        <v>-383.77873369449816</v>
      </c>
      <c r="G248" s="233">
        <f>+IF('Sostenib financiera'!H29="","-",'Sostenib financiera'!H29)</f>
        <v>-596.55794457420609</v>
      </c>
      <c r="H248" s="233">
        <f>+IF('Sostenib financiera'!I29="","-",'Sostenib financiera'!I29)</f>
        <v>-822.65579179960844</v>
      </c>
      <c r="I248" s="233">
        <f>+IF('Sostenib financiera'!J29="","-",'Sostenib financiera'!J29)</f>
        <v>-1061.4522017642396</v>
      </c>
      <c r="J248" s="233">
        <f>+IF('Sostenib financiera'!K29="","-",'Sostenib financiera'!K29)</f>
        <v>-1095.6521917050832</v>
      </c>
      <c r="K248" s="233">
        <f>+IF('Sostenib financiera'!L29="","-",'Sostenib financiera'!L29)</f>
        <v>-1129.8474966081988</v>
      </c>
      <c r="L248" s="233">
        <f>+IF('Sostenib financiera'!M29="","-",'Sostenib financiera'!M29)</f>
        <v>-1165.1100369773408</v>
      </c>
      <c r="M248" s="233">
        <f>+IF('Sostenib financiera'!N29="","-",'Sostenib financiera'!N29)</f>
        <v>-1200.2963600940564</v>
      </c>
      <c r="N248" s="233">
        <f>+IF('Sostenib financiera'!O29="","-",'Sostenib financiera'!O29)</f>
        <v>-1235.3330108452021</v>
      </c>
      <c r="O248" s="233">
        <f>+IF('Sostenib financiera'!P29="","-",'Sostenib financiera'!P29)</f>
        <v>-1270.1446950908198</v>
      </c>
      <c r="P248" s="233">
        <f>+IF('Sostenib financiera'!Q29="","-",'Sostenib financiera'!Q29)</f>
        <v>-1304.654526456437</v>
      </c>
      <c r="Q248" s="233">
        <f>+IF('Sostenib financiera'!R29="","-",'Sostenib financiera'!R29)</f>
        <v>-1338.7842888685375</v>
      </c>
      <c r="R248" s="233">
        <f>+IF('Sostenib financiera'!S29="","-",'Sostenib financiera'!S29)</f>
        <v>-1373.8068858653382</v>
      </c>
      <c r="S248" s="233">
        <f>+IF('Sostenib financiera'!T29="","-",'Sostenib financiera'!T29)</f>
        <v>-1408.3581290448512</v>
      </c>
      <c r="T248" s="233">
        <f>+IF('Sostenib financiera'!U29="","-",'Sostenib financiera'!U29)</f>
        <v>-1443.778335990329</v>
      </c>
      <c r="U248" s="233">
        <f>+IF('Sostenib financiera'!V29="","-",'Sostenib financiera'!V29)</f>
        <v>-1480.0893611404858</v>
      </c>
      <c r="V248" s="233">
        <f>+IF('Sostenib financiera'!W29="","-",'Sostenib financiera'!W29)</f>
        <v>-1517.3136085731689</v>
      </c>
      <c r="W248" s="233">
        <f>+IF('Sostenib financiera'!X29="","-",'Sostenib financiera'!X29)</f>
        <v>-1555.474045828784</v>
      </c>
      <c r="X248" s="233">
        <f>+IF('Sostenib financiera'!Y29="","-",'Sostenib financiera'!Y29)</f>
        <v>-1594.5942180813781</v>
      </c>
      <c r="Y248" s="233">
        <f>+IF('Sostenib financiera'!Z29="","-",'Sostenib financiera'!Z29)</f>
        <v>-1634.6982626661249</v>
      </c>
      <c r="Z248" s="233">
        <f>+IF('Sostenib financiera'!AA29="","-",'Sostenib financiera'!AA29)</f>
        <v>-1675.8109239721778</v>
      </c>
      <c r="AA248" s="233">
        <f>+IF('Sostenib financiera'!AB29="","-",'Sostenib financiera'!AB29)</f>
        <v>-1717.957568710078</v>
      </c>
      <c r="AB248" s="233">
        <f>+IF('Sostenib financiera'!AC29="","-",'Sostenib financiera'!AC29)</f>
        <v>-1761.1642015631364</v>
      </c>
      <c r="AC248" s="233">
        <f>+IF('Sostenib financiera'!AD29="","-",'Sostenib financiera'!AD29)</f>
        <v>-1805.4574812324495</v>
      </c>
      <c r="AD248" s="233">
        <f>+IF('Sostenib financiera'!AE29="","-",'Sostenib financiera'!AE29)</f>
        <v>-1850.8647368854452</v>
      </c>
      <c r="AE248" s="233">
        <f>+IF('Sostenib financiera'!AF29="","-",'Sostenib financiera'!AF29)</f>
        <v>-1897.4139850181141</v>
      </c>
      <c r="AF248" s="233">
        <f>+IF('Sostenib financiera'!AG29="","-",'Sostenib financiera'!AG29)</f>
        <v>-1945.1339467413197</v>
      </c>
      <c r="AG248" s="233">
        <f>+IF('Sostenib financiera'!AH29="","-",'Sostenib financiera'!AH29)</f>
        <v>-1994.0540655018635</v>
      </c>
      <c r="AH248" s="234">
        <f>+IF('Sostenib financiera'!AI29="","-",'Sostenib financiera'!AI29)</f>
        <v>-2044.2045252492353</v>
      </c>
    </row>
    <row r="249" spans="3:34" ht="15.75" thickBot="1">
      <c r="C249" s="5" t="s">
        <v>52</v>
      </c>
      <c r="D249" s="228">
        <f>+IF('Sostenib financiera'!E30="","-",'Sostenib financiera'!E30)</f>
        <v>-13000</v>
      </c>
      <c r="E249" s="233">
        <f>+IF('Sostenib financiera'!F30="","-",'Sostenib financiera'!F30)</f>
        <v>0</v>
      </c>
      <c r="F249" s="233">
        <f>+IF('Sostenib financiera'!G30="","-",'Sostenib financiera'!G30)</f>
        <v>0</v>
      </c>
      <c r="G249" s="233">
        <f>+IF('Sostenib financiera'!H30="","-",'Sostenib financiera'!H30)</f>
        <v>0</v>
      </c>
      <c r="H249" s="233">
        <f>+IF('Sostenib financiera'!I30="","-",'Sostenib financiera'!I30)</f>
        <v>0</v>
      </c>
      <c r="I249" s="233">
        <f>+IF('Sostenib financiera'!J30="","-",'Sostenib financiera'!J30)</f>
        <v>0</v>
      </c>
      <c r="J249" s="233">
        <f>+IF('Sostenib financiera'!K30="","-",'Sostenib financiera'!K30)</f>
        <v>0</v>
      </c>
      <c r="K249" s="233">
        <f>+IF('Sostenib financiera'!L30="","-",'Sostenib financiera'!L30)</f>
        <v>0</v>
      </c>
      <c r="L249" s="233">
        <f>+IF('Sostenib financiera'!M30="","-",'Sostenib financiera'!M30)</f>
        <v>0</v>
      </c>
      <c r="M249" s="233">
        <f>+IF('Sostenib financiera'!N30="","-",'Sostenib financiera'!N30)</f>
        <v>0</v>
      </c>
      <c r="N249" s="233">
        <f>+IF('Sostenib financiera'!O30="","-",'Sostenib financiera'!O30)</f>
        <v>0</v>
      </c>
      <c r="O249" s="233">
        <f>+IF('Sostenib financiera'!P30="","-",'Sostenib financiera'!P30)</f>
        <v>0</v>
      </c>
      <c r="P249" s="233">
        <f>+IF('Sostenib financiera'!Q30="","-",'Sostenib financiera'!Q30)</f>
        <v>0</v>
      </c>
      <c r="Q249" s="233">
        <f>+IF('Sostenib financiera'!R30="","-",'Sostenib financiera'!R30)</f>
        <v>0</v>
      </c>
      <c r="R249" s="233">
        <f>+IF('Sostenib financiera'!S30="","-",'Sostenib financiera'!S30)</f>
        <v>0</v>
      </c>
      <c r="S249" s="233">
        <f>+IF('Sostenib financiera'!T30="","-",'Sostenib financiera'!T30)</f>
        <v>0</v>
      </c>
      <c r="T249" s="233">
        <f>+IF('Sostenib financiera'!U30="","-",'Sostenib financiera'!U30)</f>
        <v>0</v>
      </c>
      <c r="U249" s="233">
        <f>+IF('Sostenib financiera'!V30="","-",'Sostenib financiera'!V30)</f>
        <v>0</v>
      </c>
      <c r="V249" s="233">
        <f>+IF('Sostenib financiera'!W30="","-",'Sostenib financiera'!W30)</f>
        <v>0</v>
      </c>
      <c r="W249" s="233">
        <f>+IF('Sostenib financiera'!X30="","-",'Sostenib financiera'!X30)</f>
        <v>0</v>
      </c>
      <c r="X249" s="233">
        <f>+IF('Sostenib financiera'!Y30="","-",'Sostenib financiera'!Y30)</f>
        <v>0</v>
      </c>
      <c r="Y249" s="233">
        <f>+IF('Sostenib financiera'!Z30="","-",'Sostenib financiera'!Z30)</f>
        <v>0</v>
      </c>
      <c r="Z249" s="233">
        <f>+IF('Sostenib financiera'!AA30="","-",'Sostenib financiera'!AA30)</f>
        <v>0</v>
      </c>
      <c r="AA249" s="233">
        <f>+IF('Sostenib financiera'!AB30="","-",'Sostenib financiera'!AB30)</f>
        <v>0</v>
      </c>
      <c r="AB249" s="233">
        <f>+IF('Sostenib financiera'!AC30="","-",'Sostenib financiera'!AC30)</f>
        <v>0</v>
      </c>
      <c r="AC249" s="233">
        <f>+IF('Sostenib financiera'!AD30="","-",'Sostenib financiera'!AD30)</f>
        <v>0</v>
      </c>
      <c r="AD249" s="233">
        <f>+IF('Sostenib financiera'!AE30="","-",'Sostenib financiera'!AE30)</f>
        <v>0</v>
      </c>
      <c r="AE249" s="233">
        <f>+IF('Sostenib financiera'!AF30="","-",'Sostenib financiera'!AF30)</f>
        <v>0</v>
      </c>
      <c r="AF249" s="233">
        <f>+IF('Sostenib financiera'!AG30="","-",'Sostenib financiera'!AG30)</f>
        <v>0</v>
      </c>
      <c r="AG249" s="233">
        <f>+IF('Sostenib financiera'!AH30="","-",'Sostenib financiera'!AH30)</f>
        <v>0</v>
      </c>
      <c r="AH249" s="234">
        <f>+IF('Sostenib financiera'!AI30="","-",'Sostenib financiera'!AI30)</f>
        <v>0</v>
      </c>
    </row>
    <row r="250" spans="3:34" ht="15.75" thickBot="1">
      <c r="C250" s="5" t="s">
        <v>51</v>
      </c>
      <c r="D250" s="228">
        <f>+IF('Sostenib financiera'!E31="","-",'Sostenib financiera'!E31)</f>
        <v>0</v>
      </c>
      <c r="E250" s="233">
        <f>+IF('Sostenib financiera'!F31="","-",'Sostenib financiera'!F31)</f>
        <v>-41.622103610708301</v>
      </c>
      <c r="F250" s="233">
        <f>+IF('Sostenib financiera'!G31="","-",'Sostenib financiera'!G31)</f>
        <v>-86.350215081262107</v>
      </c>
      <c r="G250" s="233">
        <f>+IF('Sostenib financiera'!H31="","-",'Sostenib financiera'!H31)</f>
        <v>-134.2255375291964</v>
      </c>
      <c r="H250" s="233">
        <f>+IF('Sostenib financiera'!I31="","-",'Sostenib financiera'!I31)</f>
        <v>-185.09755315491194</v>
      </c>
      <c r="I250" s="233">
        <f>+IF('Sostenib financiera'!J31="","-",'Sostenib financiera'!J31)</f>
        <v>-238.82674539695401</v>
      </c>
      <c r="J250" s="233">
        <f>+IF('Sostenib financiera'!K31="","-",'Sostenib financiera'!K31)</f>
        <v>-246.52174313364387</v>
      </c>
      <c r="K250" s="233">
        <f>+IF('Sostenib financiera'!L31="","-",'Sostenib financiera'!L31)</f>
        <v>-254.21568673684484</v>
      </c>
      <c r="L250" s="233">
        <f>+IF('Sostenib financiera'!M31="","-",'Sostenib financiera'!M31)</f>
        <v>-262.14975831990182</v>
      </c>
      <c r="M250" s="233">
        <f>+IF('Sostenib financiera'!N31="","-",'Sostenib financiera'!N31)</f>
        <v>-270.06668102116282</v>
      </c>
      <c r="N250" s="233">
        <f>+IF('Sostenib financiera'!O31="","-",'Sostenib financiera'!O31)</f>
        <v>-277.9499274401706</v>
      </c>
      <c r="O250" s="233">
        <f>+IF('Sostenib financiera'!P31="","-",'Sostenib financiera'!P31)</f>
        <v>-285.7825563954346</v>
      </c>
      <c r="P250" s="233">
        <f>+IF('Sostenib financiera'!Q31="","-",'Sostenib financiera'!Q31)</f>
        <v>-293.54726845269852</v>
      </c>
      <c r="Q250" s="233">
        <f>+IF('Sostenib financiera'!R31="","-",'Sostenib financiera'!R31)</f>
        <v>-301.22646499542111</v>
      </c>
      <c r="R250" s="233">
        <f>+IF('Sostenib financiera'!S31="","-",'Sostenib financiera'!S31)</f>
        <v>-309.10654931970134</v>
      </c>
      <c r="S250" s="233">
        <f>+IF('Sostenib financiera'!T31="","-",'Sostenib financiera'!T31)</f>
        <v>-316.88057903509173</v>
      </c>
      <c r="T250" s="233">
        <f>+IF('Sostenib financiera'!U31="","-",'Sostenib financiera'!U31)</f>
        <v>-324.85012559782427</v>
      </c>
      <c r="U250" s="233">
        <f>+IF('Sostenib financiera'!V31="","-",'Sostenib financiera'!V31)</f>
        <v>-333.02010625660949</v>
      </c>
      <c r="V250" s="233">
        <f>+IF('Sostenib financiera'!W31="","-",'Sostenib financiera'!W31)</f>
        <v>-341.39556192896316</v>
      </c>
      <c r="W250" s="233">
        <f>+IF('Sostenib financiera'!X31="","-",'Sostenib financiera'!X31)</f>
        <v>-349.98166031147662</v>
      </c>
      <c r="X250" s="233">
        <f>+IF('Sostenib financiera'!Y31="","-",'Sostenib financiera'!Y31)</f>
        <v>-358.78369906831023</v>
      </c>
      <c r="Y250" s="233">
        <f>+IF('Sostenib financiera'!Z31="","-",'Sostenib financiera'!Z31)</f>
        <v>-367.80710909987818</v>
      </c>
      <c r="Z250" s="233">
        <f>+IF('Sostenib financiera'!AA31="","-",'Sostenib financiera'!AA31)</f>
        <v>-377.05745789374009</v>
      </c>
      <c r="AA250" s="233">
        <f>+IF('Sostenib financiera'!AB31="","-",'Sostenib financiera'!AB31)</f>
        <v>-386.54045295976749</v>
      </c>
      <c r="AB250" s="233">
        <f>+IF('Sostenib financiera'!AC31="","-",'Sostenib financiera'!AC31)</f>
        <v>-396.26194535170572</v>
      </c>
      <c r="AC250" s="233">
        <f>+IF('Sostenib financiera'!AD31="","-",'Sostenib financiera'!AD31)</f>
        <v>-406.22793327730108</v>
      </c>
      <c r="AD250" s="233">
        <f>+IF('Sostenib financiera'!AE31="","-",'Sostenib financiera'!AE31)</f>
        <v>-416.4445657992253</v>
      </c>
      <c r="AE250" s="233">
        <f>+IF('Sostenib financiera'!AF31="","-",'Sostenib financiera'!AF31)</f>
        <v>-426.91814662907575</v>
      </c>
      <c r="AF250" s="233">
        <f>+IF('Sostenib financiera'!AG31="","-",'Sostenib financiera'!AG31)</f>
        <v>-437.65513801679697</v>
      </c>
      <c r="AG250" s="233">
        <f>+IF('Sostenib financiera'!AH31="","-",'Sostenib financiera'!AH31)</f>
        <v>-448.66216473791951</v>
      </c>
      <c r="AH250" s="234">
        <f>+IF('Sostenib financiera'!AI31="","-",'Sostenib financiera'!AI31)</f>
        <v>-459.9460181810781</v>
      </c>
    </row>
    <row r="251" spans="3:34" ht="15.75" thickBot="1">
      <c r="C251" s="5" t="s">
        <v>163</v>
      </c>
      <c r="D251" s="228">
        <f>+IF('Sostenib financiera'!E32="","-",'Sostenib financiera'!E32)</f>
        <v>0</v>
      </c>
      <c r="E251" s="233">
        <f>+IF('Sostenib financiera'!F32="","-",'Sostenib financiera'!F32)</f>
        <v>0</v>
      </c>
      <c r="F251" s="233">
        <f>+IF('Sostenib financiera'!G32="","-",'Sostenib financiera'!G32)</f>
        <v>0</v>
      </c>
      <c r="G251" s="233">
        <f>+IF('Sostenib financiera'!H32="","-",'Sostenib financiera'!H32)</f>
        <v>0</v>
      </c>
      <c r="H251" s="233">
        <f>+IF('Sostenib financiera'!I32="","-",'Sostenib financiera'!I32)</f>
        <v>0</v>
      </c>
      <c r="I251" s="233">
        <f>+IF('Sostenib financiera'!J32="","-",'Sostenib financiera'!J32)</f>
        <v>-360.68501075426622</v>
      </c>
      <c r="J251" s="233">
        <f>+IF('Sostenib financiera'!K32="","-",'Sostenib financiera'!K32)</f>
        <v>-372.22693109840276</v>
      </c>
      <c r="K251" s="233">
        <f>+IF('Sostenib financiera'!L32="","-",'Sostenib financiera'!L32)</f>
        <v>-384.13819289355166</v>
      </c>
      <c r="L251" s="233">
        <f>+IF('Sostenib financiera'!M32="","-",'Sostenib financiera'!M32)</f>
        <v>-396.43061506614532</v>
      </c>
      <c r="M251" s="233">
        <f>+IF('Sostenib financiera'!N32="","-",'Sostenib financiera'!N32)</f>
        <v>-409.116394748262</v>
      </c>
      <c r="N251" s="233">
        <f>+IF('Sostenib financiera'!O32="","-",'Sostenib financiera'!O32)</f>
        <v>-422.20811938020637</v>
      </c>
      <c r="O251" s="233">
        <f>+IF('Sostenib financiera'!P32="","-",'Sostenib financiera'!P32)</f>
        <v>-435.71877920037298</v>
      </c>
      <c r="P251" s="233">
        <f>+IF('Sostenib financiera'!Q32="","-",'Sostenib financiera'!Q32)</f>
        <v>-449.66178013478492</v>
      </c>
      <c r="Q251" s="233">
        <f>+IF('Sostenib financiera'!R32="","-",'Sostenib financiera'!R32)</f>
        <v>-464.05095709909807</v>
      </c>
      <c r="R251" s="233">
        <f>+IF('Sostenib financiera'!S32="","-",'Sostenib financiera'!S32)</f>
        <v>-478.90058772626924</v>
      </c>
      <c r="S251" s="233">
        <f>+IF('Sostenib financiera'!T32="","-",'Sostenib financiera'!T32)</f>
        <v>-494.22540653350984</v>
      </c>
      <c r="T251" s="233">
        <f>+IF('Sostenib financiera'!U32="","-",'Sostenib financiera'!U32)</f>
        <v>-510.04061954258208</v>
      </c>
      <c r="U251" s="233">
        <f>+IF('Sostenib financiera'!V32="","-",'Sostenib financiera'!V32)</f>
        <v>-526.36191936794467</v>
      </c>
      <c r="V251" s="233">
        <f>+IF('Sostenib financiera'!W32="","-",'Sostenib financiera'!W32)</f>
        <v>-543.20550078771896</v>
      </c>
      <c r="W251" s="233">
        <f>+IF('Sostenib financiera'!X32="","-",'Sostenib financiera'!X32)</f>
        <v>-560.58807681292603</v>
      </c>
      <c r="X251" s="233">
        <f>+IF('Sostenib financiera'!Y32="","-",'Sostenib financiera'!Y32)</f>
        <v>-578.52689527093958</v>
      </c>
      <c r="Y251" s="233">
        <f>+IF('Sostenib financiera'!Z32="","-",'Sostenib financiera'!Z32)</f>
        <v>-597.03975591960966</v>
      </c>
      <c r="Z251" s="233">
        <f>+IF('Sostenib financiera'!AA32="","-",'Sostenib financiera'!AA32)</f>
        <v>-616.14502810903718</v>
      </c>
      <c r="AA251" s="233">
        <f>+IF('Sostenib financiera'!AB32="","-",'Sostenib financiera'!AB32)</f>
        <v>-635.86166900852641</v>
      </c>
      <c r="AB251" s="233">
        <f>+IF('Sostenib financiera'!AC32="","-",'Sostenib financiera'!AC32)</f>
        <v>-656.20924241679916</v>
      </c>
      <c r="AC251" s="233">
        <f>+IF('Sostenib financiera'!AD32="","-",'Sostenib financiera'!AD32)</f>
        <v>0</v>
      </c>
      <c r="AD251" s="233">
        <f>+IF('Sostenib financiera'!AE32="","-",'Sostenib financiera'!AE32)</f>
        <v>0</v>
      </c>
      <c r="AE251" s="233">
        <f>+IF('Sostenib financiera'!AF32="","-",'Sostenib financiera'!AF32)</f>
        <v>0</v>
      </c>
      <c r="AF251" s="233">
        <f>+IF('Sostenib financiera'!AG32="","-",'Sostenib financiera'!AG32)</f>
        <v>0</v>
      </c>
      <c r="AG251" s="233">
        <f>+IF('Sostenib financiera'!AH32="","-",'Sostenib financiera'!AH32)</f>
        <v>0</v>
      </c>
      <c r="AH251" s="234">
        <f>+IF('Sostenib financiera'!AI32="","-",'Sostenib financiera'!AI32)</f>
        <v>0</v>
      </c>
    </row>
    <row r="252" spans="3:34" ht="15.75" thickBot="1">
      <c r="C252" s="5" t="s">
        <v>53</v>
      </c>
      <c r="D252" s="228">
        <f>+IF('Sostenib financiera'!E33="","-",'Sostenib financiera'!E33)</f>
        <v>0</v>
      </c>
      <c r="E252" s="233">
        <f>+IF('Sostenib financiera'!F33="","-",'Sostenib financiera'!F33)</f>
        <v>0</v>
      </c>
      <c r="F252" s="233">
        <f>+IF('Sostenib financiera'!G33="","-",'Sostenib financiera'!G33)</f>
        <v>0</v>
      </c>
      <c r="G252" s="233">
        <f>+IF('Sostenib financiera'!H33="","-",'Sostenib financiera'!H33)</f>
        <v>0</v>
      </c>
      <c r="H252" s="233">
        <f>+IF('Sostenib financiera'!I33="","-",'Sostenib financiera'!I33)</f>
        <v>0</v>
      </c>
      <c r="I252" s="233">
        <f>+IF('Sostenib financiera'!J33="","-",'Sostenib financiera'!J33)</f>
        <v>-316.52292741987043</v>
      </c>
      <c r="J252" s="233">
        <f>+IF('Sostenib financiera'!K33="","-",'Sostenib financiera'!K33)</f>
        <v>-304.98100707573388</v>
      </c>
      <c r="K252" s="233">
        <f>+IF('Sostenib financiera'!L33="","-",'Sostenib financiera'!L33)</f>
        <v>-293.06974528058504</v>
      </c>
      <c r="L252" s="233">
        <f>+IF('Sostenib financiera'!M33="","-",'Sostenib financiera'!M33)</f>
        <v>-280.77732310799138</v>
      </c>
      <c r="M252" s="233">
        <f>+IF('Sostenib financiera'!N33="","-",'Sostenib financiera'!N33)</f>
        <v>-268.09154342587465</v>
      </c>
      <c r="N252" s="233">
        <f>+IF('Sostenib financiera'!O33="","-",'Sostenib financiera'!O33)</f>
        <v>-254.99981879393027</v>
      </c>
      <c r="O252" s="233">
        <f>+IF('Sostenib financiera'!P33="","-",'Sostenib financiera'!P33)</f>
        <v>-241.48915897376367</v>
      </c>
      <c r="P252" s="233">
        <f>+IF('Sostenib financiera'!Q33="","-",'Sostenib financiera'!Q33)</f>
        <v>-227.54615803935175</v>
      </c>
      <c r="Q252" s="233">
        <f>+IF('Sostenib financiera'!R33="","-",'Sostenib financiera'!R33)</f>
        <v>-213.1569810750386</v>
      </c>
      <c r="R252" s="233">
        <f>+IF('Sostenib financiera'!S33="","-",'Sostenib financiera'!S33)</f>
        <v>-198.30735044786746</v>
      </c>
      <c r="S252" s="233">
        <f>+IF('Sostenib financiera'!T33="","-",'Sostenib financiera'!T33)</f>
        <v>-182.98253164062686</v>
      </c>
      <c r="T252" s="233">
        <f>+IF('Sostenib financiera'!U33="","-",'Sostenib financiera'!U33)</f>
        <v>-167.16731863155456</v>
      </c>
      <c r="U252" s="233">
        <f>+IF('Sostenib financiera'!V33="","-",'Sostenib financiera'!V33)</f>
        <v>-150.84601880619195</v>
      </c>
      <c r="V252" s="233">
        <f>+IF('Sostenib financiera'!W33="","-",'Sostenib financiera'!W33)</f>
        <v>-134.00243738641774</v>
      </c>
      <c r="W252" s="233">
        <f>+IF('Sostenib financiera'!X33="","-",'Sostenib financiera'!X33)</f>
        <v>-116.6198613612107</v>
      </c>
      <c r="X252" s="233">
        <f>+IF('Sostenib financiera'!Y33="","-",'Sostenib financiera'!Y33)</f>
        <v>-98.681042903197081</v>
      </c>
      <c r="Y252" s="233">
        <f>+IF('Sostenib financiera'!Z33="","-",'Sostenib financiera'!Z33)</f>
        <v>-80.168182254527025</v>
      </c>
      <c r="Z252" s="233">
        <f>+IF('Sostenib financiera'!AA33="","-",'Sostenib financiera'!AA33)</f>
        <v>-61.062910065099508</v>
      </c>
      <c r="AA252" s="233">
        <f>+IF('Sostenib financiera'!AB33="","-",'Sostenib financiera'!AB33)</f>
        <v>-41.346269165610309</v>
      </c>
      <c r="AB252" s="233">
        <f>+IF('Sostenib financiera'!AC33="","-",'Sostenib financiera'!AC33)</f>
        <v>-20.998695757337472</v>
      </c>
      <c r="AC252" s="233">
        <f>+IF('Sostenib financiera'!AD33="","-",'Sostenib financiera'!AD33)</f>
        <v>0</v>
      </c>
      <c r="AD252" s="233">
        <f>+IF('Sostenib financiera'!AE33="","-",'Sostenib financiera'!AE33)</f>
        <v>0</v>
      </c>
      <c r="AE252" s="233">
        <f>+IF('Sostenib financiera'!AF33="","-",'Sostenib financiera'!AF33)</f>
        <v>0</v>
      </c>
      <c r="AF252" s="233">
        <f>+IF('Sostenib financiera'!AG33="","-",'Sostenib financiera'!AG33)</f>
        <v>0</v>
      </c>
      <c r="AG252" s="233">
        <f>+IF('Sostenib financiera'!AH33="","-",'Sostenib financiera'!AH33)</f>
        <v>0</v>
      </c>
      <c r="AH252" s="234">
        <f>+IF('Sostenib financiera'!AI33="","-",'Sostenib financiera'!AI33)</f>
        <v>0</v>
      </c>
    </row>
    <row r="253" spans="3:34" ht="15.75" thickBot="1">
      <c r="C253" s="6" t="s">
        <v>157</v>
      </c>
      <c r="D253" s="229">
        <f>+IF('Sostenib financiera'!E34="","-",'Sostenib financiera'!E34)</f>
        <v>0</v>
      </c>
      <c r="E253" s="236">
        <f>+IF('Sostenib financiera'!F34="","-",'Sostenib financiera'!F34)</f>
        <v>235.85858712734705</v>
      </c>
      <c r="F253" s="236">
        <f>+IF('Sostenib financiera'!G34="","-",'Sostenib financiera'!G34)</f>
        <v>489.31788546048523</v>
      </c>
      <c r="G253" s="236">
        <f>+IF('Sostenib financiera'!H34="","-",'Sostenib financiera'!H34)</f>
        <v>760.61137933211307</v>
      </c>
      <c r="H253" s="236">
        <f>+IF('Sostenib financiera'!I34="","-",'Sostenib financiera'!I34)</f>
        <v>1048.8861345445011</v>
      </c>
      <c r="I253" s="236">
        <f>+IF('Sostenib financiera'!J34="","-",'Sostenib financiera'!J34)</f>
        <v>676.14361907526938</v>
      </c>
      <c r="J253" s="236">
        <f>+IF('Sostenib financiera'!K34="","-",'Sostenib financiera'!K34)</f>
        <v>719.74860624984535</v>
      </c>
      <c r="K253" s="236">
        <f>+IF('Sostenib financiera'!L34="","-",'Sostenib financiera'!L34)</f>
        <v>763.34762000131752</v>
      </c>
      <c r="L253" s="236">
        <f>+IF('Sostenib financiera'!M34="","-",'Sostenib financiera'!M34)</f>
        <v>808.30735897197383</v>
      </c>
      <c r="M253" s="236">
        <f>+IF('Sostenib financiera'!N34="","-",'Sostenib financiera'!N34)</f>
        <v>853.16992094578598</v>
      </c>
      <c r="N253" s="236">
        <f>+IF('Sostenib financiera'!O34="","-",'Sostenib financiera'!O34)</f>
        <v>897.8416506534968</v>
      </c>
      <c r="O253" s="236">
        <f>+IF('Sostenib financiera'!P34="","-",'Sostenib financiera'!P34)</f>
        <v>942.2265480666598</v>
      </c>
      <c r="P253" s="236">
        <f>+IF('Sostenib financiera'!Q34="","-",'Sostenib financiera'!Q34)</f>
        <v>986.2265830578217</v>
      </c>
      <c r="Q253" s="236">
        <f>+IF('Sostenib financiera'!R34="","-",'Sostenib financiera'!R34)</f>
        <v>1029.7420301332493</v>
      </c>
      <c r="R253" s="236">
        <f>+IF('Sostenib financiera'!S34="","-",'Sostenib financiera'!S34)</f>
        <v>1074.395841304171</v>
      </c>
      <c r="S253" s="236">
        <f>+IF('Sostenib financiera'!T34="","-",'Sostenib financiera'!T34)</f>
        <v>1118.4486763580496</v>
      </c>
      <c r="T253" s="236">
        <f>+IF('Sostenib financiera'!U34="","-",'Sostenib financiera'!U34)</f>
        <v>1163.6094402135345</v>
      </c>
      <c r="U253" s="236">
        <f>+IF('Sostenib financiera'!V34="","-",'Sostenib financiera'!V34)</f>
        <v>1209.9059972799839</v>
      </c>
      <c r="V253" s="236">
        <f>+IF('Sostenib financiera'!W34="","-",'Sostenib financiera'!W34)</f>
        <v>1257.366912756655</v>
      </c>
      <c r="W253" s="236">
        <f>+IF('Sostenib financiera'!X34="","-",'Sostenib financiera'!X34)</f>
        <v>1306.021470257564</v>
      </c>
      <c r="X253" s="236">
        <f>+IF('Sostenib financiera'!Y34="","-",'Sostenib financiera'!Y34)</f>
        <v>1355.8996898796208</v>
      </c>
      <c r="Y253" s="236">
        <f>+IF('Sostenib financiera'!Z34="","-",'Sostenib financiera'!Z34)</f>
        <v>1407.0323467251724</v>
      </c>
      <c r="Z253" s="236">
        <f>+IF('Sostenib financiera'!AA34="","-",'Sostenib financiera'!AA34)</f>
        <v>1459.4509898903905</v>
      </c>
      <c r="AA253" s="236">
        <f>+IF('Sostenib financiera'!AB34="","-",'Sostenib financiera'!AB34)</f>
        <v>1513.1879619312124</v>
      </c>
      <c r="AB253" s="236">
        <f>+IF('Sostenib financiera'!AC34="","-",'Sostenib financiera'!AC34)</f>
        <v>1568.276418818863</v>
      </c>
      <c r="AC253" s="236">
        <f>+IF('Sostenib financiera'!AD34="","-",'Sostenib financiera'!AD34)</f>
        <v>2301.958288571373</v>
      </c>
      <c r="AD253" s="236">
        <f>+IF('Sostenib financiera'!AE34="","-",'Sostenib financiera'!AE34)</f>
        <v>2359.8525395289435</v>
      </c>
      <c r="AE253" s="236">
        <f>+IF('Sostenib financiera'!AF34="","-",'Sostenib financiera'!AF34)</f>
        <v>2419.2028308980957</v>
      </c>
      <c r="AF253" s="236">
        <f>+IF('Sostenib financiera'!AG34="","-",'Sostenib financiera'!AG34)</f>
        <v>2480.0457820951829</v>
      </c>
      <c r="AG253" s="236">
        <f>+IF('Sostenib financiera'!AH34="","-",'Sostenib financiera'!AH34)</f>
        <v>2542.4189335148776</v>
      </c>
      <c r="AH253" s="237">
        <f>+IF('Sostenib financiera'!AI34="","-",'Sostenib financiera'!AI34)</f>
        <v>2606.3607696927756</v>
      </c>
    </row>
    <row r="254" spans="3:34" ht="15.75" thickBot="1">
      <c r="C254" s="6" t="s">
        <v>158</v>
      </c>
      <c r="D254" s="229">
        <f>+IF('Sostenib financiera'!E35="","-",'Sostenib financiera'!E35)</f>
        <v>0</v>
      </c>
      <c r="E254" s="236">
        <f>+IF('Sostenib financiera'!F35="","-",'Sostenib financiera'!F35)</f>
        <v>235.85858712734705</v>
      </c>
      <c r="F254" s="236">
        <f>+IF('Sostenib financiera'!G35="","-",'Sostenib financiera'!G35)</f>
        <v>725.17647258783222</v>
      </c>
      <c r="G254" s="236">
        <f>+IF('Sostenib financiera'!H35="","-",'Sostenib financiera'!H35)</f>
        <v>1485.7878519199453</v>
      </c>
      <c r="H254" s="236">
        <f>+IF('Sostenib financiera'!I35="","-",'Sostenib financiera'!I35)</f>
        <v>2534.6739864644464</v>
      </c>
      <c r="I254" s="236">
        <f>+IF('Sostenib financiera'!J35="","-",'Sostenib financiera'!J35)</f>
        <v>3210.8176055397157</v>
      </c>
      <c r="J254" s="236">
        <f>+IF('Sostenib financiera'!K35="","-",'Sostenib financiera'!K35)</f>
        <v>3930.5662117895613</v>
      </c>
      <c r="K254" s="236">
        <f>+IF('Sostenib financiera'!L35="","-",'Sostenib financiera'!L35)</f>
        <v>4693.9138317908792</v>
      </c>
      <c r="L254" s="236">
        <f>+IF('Sostenib financiera'!M35="","-",'Sostenib financiera'!M35)</f>
        <v>5502.2211907628534</v>
      </c>
      <c r="M254" s="236">
        <f>+IF('Sostenib financiera'!N35="","-",'Sostenib financiera'!N35)</f>
        <v>6355.3911117086391</v>
      </c>
      <c r="N254" s="236">
        <f>+IF('Sostenib financiera'!O35="","-",'Sostenib financiera'!O35)</f>
        <v>7253.2327623621359</v>
      </c>
      <c r="O254" s="236">
        <f>+IF('Sostenib financiera'!P35="","-",'Sostenib financiera'!P35)</f>
        <v>8195.459310428796</v>
      </c>
      <c r="P254" s="236">
        <f>+IF('Sostenib financiera'!Q35="","-",'Sostenib financiera'!Q35)</f>
        <v>9181.6858934866177</v>
      </c>
      <c r="Q254" s="236">
        <f>+IF('Sostenib financiera'!R35="","-",'Sostenib financiera'!R35)</f>
        <v>10211.427923619867</v>
      </c>
      <c r="R254" s="236">
        <f>+IF('Sostenib financiera'!S35="","-",'Sostenib financiera'!S35)</f>
        <v>11285.823764924038</v>
      </c>
      <c r="S254" s="236">
        <f>+IF('Sostenib financiera'!T35="","-",'Sostenib financiera'!T35)</f>
        <v>12404.272441282088</v>
      </c>
      <c r="T254" s="236">
        <f>+IF('Sostenib financiera'!U35="","-",'Sostenib financiera'!U35)</f>
        <v>13567.881881495623</v>
      </c>
      <c r="U254" s="236">
        <f>+IF('Sostenib financiera'!V35="","-",'Sostenib financiera'!V35)</f>
        <v>14777.787878775607</v>
      </c>
      <c r="V254" s="236">
        <f>+IF('Sostenib financiera'!W35="","-",'Sostenib financiera'!W35)</f>
        <v>16035.154791532263</v>
      </c>
      <c r="W254" s="236">
        <f>+IF('Sostenib financiera'!X35="","-",'Sostenib financiera'!X35)</f>
        <v>17341.176261789828</v>
      </c>
      <c r="X254" s="236">
        <f>+IF('Sostenib financiera'!Y35="","-",'Sostenib financiera'!Y35)</f>
        <v>18697.075951669452</v>
      </c>
      <c r="Y254" s="236">
        <f>+IF('Sostenib financiera'!Z35="","-",'Sostenib financiera'!Z35)</f>
        <v>20104.108298394625</v>
      </c>
      <c r="Z254" s="236">
        <f>+IF('Sostenib financiera'!AA35="","-",'Sostenib financiera'!AA35)</f>
        <v>21563.559288285014</v>
      </c>
      <c r="AA254" s="236">
        <f>+IF('Sostenib financiera'!AB35="","-",'Sostenib financiera'!AB35)</f>
        <v>23076.747250216227</v>
      </c>
      <c r="AB254" s="236">
        <f>+IF('Sostenib financiera'!AC35="","-",'Sostenib financiera'!AC35)</f>
        <v>24645.02366903509</v>
      </c>
      <c r="AC254" s="236">
        <f>+IF('Sostenib financiera'!AD35="","-",'Sostenib financiera'!AD35)</f>
        <v>26946.981957606466</v>
      </c>
      <c r="AD254" s="236">
        <f>+IF('Sostenib financiera'!AE35="","-",'Sostenib financiera'!AE35)</f>
        <v>29306.834497135409</v>
      </c>
      <c r="AE254" s="236">
        <f>+IF('Sostenib financiera'!AF35="","-",'Sostenib financiera'!AF35)</f>
        <v>31726.037328033504</v>
      </c>
      <c r="AF254" s="236">
        <f>+IF('Sostenib financiera'!AG35="","-",'Sostenib financiera'!AG35)</f>
        <v>34206.083110128689</v>
      </c>
      <c r="AG254" s="236">
        <f>+IF('Sostenib financiera'!AH35="","-",'Sostenib financiera'!AH35)</f>
        <v>36748.502043643566</v>
      </c>
      <c r="AH254" s="237">
        <f>+IF('Sostenib financiera'!AI35="","-",'Sostenib financiera'!AI35)</f>
        <v>39354.862813336345</v>
      </c>
    </row>
    <row r="255" spans="3:34" ht="15.75" thickBot="1">
      <c r="C255" s="6" t="s">
        <v>126</v>
      </c>
      <c r="D255" s="92" t="str">
        <f>+IF('Sostenib financiera'!E36="","-",'Sostenib financiera'!E36)</f>
        <v>-</v>
      </c>
      <c r="E255" s="90" t="str">
        <f>+IF('Sostenib financiera'!F36="","-",'Sostenib financiera'!F36)</f>
        <v>-</v>
      </c>
      <c r="F255" s="90" t="str">
        <f>+IF('Sostenib financiera'!G36="","-",'Sostenib financiera'!G36)</f>
        <v>-</v>
      </c>
      <c r="G255" s="90" t="str">
        <f>+IF('Sostenib financiera'!H36="","-",'Sostenib financiera'!H36)</f>
        <v>-</v>
      </c>
      <c r="H255" s="90" t="str">
        <f>+IF('Sostenib financiera'!I36="","-",'Sostenib financiera'!I36)</f>
        <v>-</v>
      </c>
      <c r="I255" s="90">
        <f>+IF('Sostenib financiera'!J36="","-",'Sostenib financiera'!J36)</f>
        <v>1.9984283717911862</v>
      </c>
      <c r="J255" s="90">
        <f>+IF('Sostenib financiera'!K36="","-",'Sostenib financiera'!K36)</f>
        <v>2.0628177339302987</v>
      </c>
      <c r="K255" s="90">
        <f>+IF('Sostenib financiera'!L36="","-",'Sostenib financiera'!L36)</f>
        <v>2.1271982754062626</v>
      </c>
      <c r="L255" s="90">
        <f>+IF('Sostenib financiera'!M36="","-",'Sostenib financiera'!M36)</f>
        <v>2.1935881335816925</v>
      </c>
      <c r="M255" s="90">
        <f>+IF('Sostenib financiera'!N36="","-",'Sostenib financiera'!N36)</f>
        <v>2.2598344952158591</v>
      </c>
      <c r="N255" s="90">
        <f>+IF('Sostenib financiera'!O36="","-",'Sostenib financiera'!O36)</f>
        <v>2.3257990641312101</v>
      </c>
      <c r="O255" s="90">
        <f>+IF('Sostenib financiera'!P36="","-",'Sostenib financiera'!P36)</f>
        <v>2.391340081758428</v>
      </c>
      <c r="P255" s="90">
        <f>+IF('Sostenib financiera'!Q36="","-",'Sostenib financiera'!Q36)</f>
        <v>2.456312791779804</v>
      </c>
      <c r="Q255" s="90">
        <f>+IF('Sostenib financiera'!R36="","-",'Sostenib financiera'!R36)</f>
        <v>2.5205699344127637</v>
      </c>
      <c r="R255" s="90">
        <f>+IF('Sostenib financiera'!S36="","-",'Sostenib financiera'!S36)</f>
        <v>2.5865080438970014</v>
      </c>
      <c r="S255" s="90">
        <f>+IF('Sostenib financiera'!T36="","-",'Sostenib financiera'!T36)</f>
        <v>2.6515587212010105</v>
      </c>
      <c r="T255" s="90">
        <f>+IF('Sostenib financiera'!U36="","-",'Sostenib financiera'!U36)</f>
        <v>2.7182454230392157</v>
      </c>
      <c r="U255" s="90">
        <f>+IF('Sostenib financiera'!V36="","-",'Sostenib financiera'!V36)</f>
        <v>2.7866092954286517</v>
      </c>
      <c r="V255" s="90">
        <f>+IF('Sostenib financiera'!W36="","-",'Sostenib financiera'!W36)</f>
        <v>2.8566925192086816</v>
      </c>
      <c r="W255" s="90">
        <f>+IF('Sostenib financiera'!X36="","-",'Sostenib financiera'!X36)</f>
        <v>2.9285383360667798</v>
      </c>
      <c r="X255" s="90">
        <f>+IF('Sostenib financiera'!Y36="","-",'Sostenib financiera'!Y36)</f>
        <v>3.0021910752188585</v>
      </c>
      <c r="Y255" s="90">
        <f>+IF('Sostenib financiera'!Z36="","-",'Sostenib financiera'!Z36)</f>
        <v>3.0776961807606131</v>
      </c>
      <c r="Z255" s="90">
        <f>+IF('Sostenib financiera'!AA36="","-",'Sostenib financiera'!AA36)</f>
        <v>3.1551002397067416</v>
      </c>
      <c r="AA255" s="90">
        <f>+IF('Sostenib financiera'!AB36="","-",'Sostenib financiera'!AB36)</f>
        <v>3.2344510107353655</v>
      </c>
      <c r="AB255" s="90">
        <f>+IF('Sostenib financiera'!AC36="","-",'Sostenib financiera'!AC36)</f>
        <v>3.3157974536553603</v>
      </c>
      <c r="AC255" s="90" t="str">
        <f>+IF('Sostenib financiera'!AD36="","-",'Sostenib financiera'!AD36)</f>
        <v>-</v>
      </c>
      <c r="AD255" s="90" t="str">
        <f>+IF('Sostenib financiera'!AE36="","-",'Sostenib financiera'!AE36)</f>
        <v>-</v>
      </c>
      <c r="AE255" s="90" t="str">
        <f>+IF('Sostenib financiera'!AF36="","-",'Sostenib financiera'!AF36)</f>
        <v>-</v>
      </c>
      <c r="AF255" s="90" t="str">
        <f>+IF('Sostenib financiera'!AG36="","-",'Sostenib financiera'!AG36)</f>
        <v>-</v>
      </c>
      <c r="AG255" s="90" t="str">
        <f>+IF('Sostenib financiera'!AH36="","-",'Sostenib financiera'!AH36)</f>
        <v>-</v>
      </c>
      <c r="AH255" s="91" t="str">
        <f>+IF('Sostenib financiera'!AI36="","-",'Sostenib financiera'!AI36)</f>
        <v>-</v>
      </c>
    </row>
    <row r="256" spans="3:34">
      <c r="AC256" s="66"/>
    </row>
    <row r="259" spans="3:34" ht="15.75">
      <c r="C259" s="39" t="s">
        <v>340</v>
      </c>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row>
    <row r="261" spans="3:34" ht="15.75">
      <c r="C261" s="67" t="s">
        <v>341</v>
      </c>
    </row>
    <row r="263" spans="3:34" ht="15.75" thickBot="1">
      <c r="C263" s="321"/>
      <c r="D263" s="322" t="s">
        <v>308</v>
      </c>
      <c r="E263" s="323" t="s">
        <v>309</v>
      </c>
      <c r="F263" s="324" t="s">
        <v>310</v>
      </c>
      <c r="G263" s="325" t="s">
        <v>311</v>
      </c>
    </row>
    <row r="264" spans="3:34" ht="15.75" thickBot="1">
      <c r="C264" s="326" t="s">
        <v>312</v>
      </c>
      <c r="D264" s="327"/>
      <c r="E264" s="327"/>
      <c r="F264" s="327"/>
      <c r="G264" s="352"/>
    </row>
    <row r="265" spans="3:34" ht="15.75" thickBot="1">
      <c r="C265" s="329" t="s">
        <v>323</v>
      </c>
      <c r="D265" s="330" t="str">
        <f>+'Análisis Sensibilidad'!D9</f>
        <v xml:space="preserve">0 pp </v>
      </c>
      <c r="E265" s="331" t="str">
        <f>+'Análisis Sensibilidad'!E9</f>
        <v xml:space="preserve">0,25 pp </v>
      </c>
      <c r="F265" s="331" t="str">
        <f>+'Análisis Sensibilidad'!F9</f>
        <v xml:space="preserve">-0,25 pp </v>
      </c>
      <c r="G265" s="331" t="str">
        <f>+'Análisis Sensibilidad'!G9</f>
        <v xml:space="preserve">-0,5 pp </v>
      </c>
    </row>
    <row r="266" spans="3:34" ht="15.75" thickBot="1">
      <c r="C266" s="333" t="s">
        <v>313</v>
      </c>
      <c r="D266" s="334"/>
      <c r="E266" s="334"/>
      <c r="F266" s="334"/>
      <c r="G266" s="353"/>
    </row>
    <row r="267" spans="3:34" ht="15.75" thickBot="1">
      <c r="C267" s="335" t="s">
        <v>314</v>
      </c>
      <c r="D267" s="336" t="str">
        <f>+'Análisis Sensibilidad'!D11</f>
        <v>9,8 M€</v>
      </c>
      <c r="E267" s="336" t="str">
        <f>+'Análisis Sensibilidad'!E11</f>
        <v>10,1 M€</v>
      </c>
      <c r="F267" s="336" t="str">
        <f>+'Análisis Sensibilidad'!F11</f>
        <v>9,4 M€</v>
      </c>
      <c r="G267" s="337" t="str">
        <f>+'Análisis Sensibilidad'!G11</f>
        <v>9,2 M€</v>
      </c>
    </row>
    <row r="268" spans="3:34" ht="15.75" thickBot="1">
      <c r="C268" s="335" t="s">
        <v>315</v>
      </c>
      <c r="D268" s="338">
        <f>+'Análisis Sensibilidad'!D12</f>
        <v>0.21266257389083323</v>
      </c>
      <c r="E268" s="338">
        <f>+'Análisis Sensibilidad'!E12</f>
        <v>0.2137799969250905</v>
      </c>
      <c r="F268" s="338">
        <f>+'Análisis Sensibilidad'!F12</f>
        <v>0.21155434606595283</v>
      </c>
      <c r="G268" s="339">
        <f>+'Análisis Sensibilidad'!G12</f>
        <v>0.21045542858335417</v>
      </c>
    </row>
    <row r="269" spans="3:34" ht="15.75" thickBot="1">
      <c r="C269" s="340" t="s">
        <v>316</v>
      </c>
      <c r="D269" s="341" t="str">
        <f>+'Análisis Sensibilidad'!D13</f>
        <v>13,5 M€</v>
      </c>
      <c r="E269" s="341" t="str">
        <f>+'Análisis Sensibilidad'!E13</f>
        <v>14,2 M€</v>
      </c>
      <c r="F269" s="341" t="str">
        <f>+'Análisis Sensibilidad'!F13</f>
        <v>12,9 M€</v>
      </c>
      <c r="G269" s="342" t="str">
        <f>+'Análisis Sensibilidad'!G13</f>
        <v>12,2 M€</v>
      </c>
    </row>
    <row r="270" spans="3:34" ht="15.75" thickBot="1">
      <c r="C270" s="340" t="s">
        <v>317</v>
      </c>
      <c r="D270" s="343">
        <f>+'Análisis Sensibilidad'!D14</f>
        <v>9.6829672750099405E-2</v>
      </c>
      <c r="E270" s="343">
        <f>+'Análisis Sensibilidad'!E14</f>
        <v>9.8431788440707227E-2</v>
      </c>
      <c r="F270" s="343">
        <f>+'Análisis Sensibilidad'!F14</f>
        <v>9.523100192463968E-2</v>
      </c>
      <c r="G270" s="344">
        <f>+'Análisis Sensibilidad'!G14</f>
        <v>9.3635833099559751E-2</v>
      </c>
    </row>
    <row r="271" spans="3:34" ht="15.75" thickBot="1">
      <c r="C271" s="345" t="s">
        <v>318</v>
      </c>
      <c r="D271" s="346" t="str">
        <f>+'Análisis Sensibilidad'!D15</f>
        <v>7,5 M€</v>
      </c>
      <c r="E271" s="336" t="str">
        <f>+'Análisis Sensibilidad'!E15</f>
        <v>7,8 M€</v>
      </c>
      <c r="F271" s="336" t="str">
        <f>+'Análisis Sensibilidad'!F15</f>
        <v>7,3 M€</v>
      </c>
      <c r="G271" s="337" t="str">
        <f>+'Análisis Sensibilidad'!G15</f>
        <v>7,1 M€</v>
      </c>
    </row>
    <row r="272" spans="3:34" ht="15.75" thickBot="1">
      <c r="C272" s="345" t="s">
        <v>319</v>
      </c>
      <c r="D272" s="347">
        <f>+'Análisis Sensibilidad'!D16</f>
        <v>0.26402291236906267</v>
      </c>
      <c r="E272" s="338">
        <f>+'Análisis Sensibilidad'!E16</f>
        <v>0.26493523127867186</v>
      </c>
      <c r="F272" s="338">
        <f>+'Análisis Sensibilidad'!F16</f>
        <v>0.26312194684523849</v>
      </c>
      <c r="G272" s="339">
        <f>+'Análisis Sensibilidad'!G16</f>
        <v>0.26223248502255042</v>
      </c>
    </row>
    <row r="273" spans="3:7" ht="15.75" thickBot="1">
      <c r="C273" s="348" t="s">
        <v>320</v>
      </c>
      <c r="D273" s="349" t="str">
        <f>+'Análisis Sensibilidad'!D17</f>
        <v>6,6 M€</v>
      </c>
      <c r="E273" s="341" t="str">
        <f>+'Análisis Sensibilidad'!E17</f>
        <v>7 M€</v>
      </c>
      <c r="F273" s="341" t="str">
        <f>+'Análisis Sensibilidad'!F17</f>
        <v>6,3 M€</v>
      </c>
      <c r="G273" s="342" t="str">
        <f>+'Análisis Sensibilidad'!G17</f>
        <v>6 M€</v>
      </c>
    </row>
    <row r="274" spans="3:7" ht="15.75" thickBot="1">
      <c r="C274" s="348" t="s">
        <v>321</v>
      </c>
      <c r="D274" s="350">
        <f>+'Análisis Sensibilidad'!D18</f>
        <v>0.16831800847038481</v>
      </c>
      <c r="E274" s="343">
        <f>+'Análisis Sensibilidad'!E18</f>
        <v>0.17030554714401336</v>
      </c>
      <c r="F274" s="343">
        <f>+'Análisis Sensibilidad'!F18</f>
        <v>0.16631754114143227</v>
      </c>
      <c r="G274" s="344">
        <f>+'Análisis Sensibilidad'!G18</f>
        <v>0.16430339472529773</v>
      </c>
    </row>
    <row r="277" spans="3:7" ht="15.75">
      <c r="C277" s="67" t="s">
        <v>342</v>
      </c>
    </row>
    <row r="279" spans="3:7" ht="15.75" thickBot="1">
      <c r="C279" s="321"/>
      <c r="D279" s="322" t="s">
        <v>308</v>
      </c>
      <c r="E279" s="323" t="s">
        <v>309</v>
      </c>
      <c r="F279" s="324" t="s">
        <v>310</v>
      </c>
      <c r="G279" s="325" t="s">
        <v>311</v>
      </c>
    </row>
    <row r="280" spans="3:7" ht="15.75" thickBot="1">
      <c r="C280" s="326" t="s">
        <v>312</v>
      </c>
      <c r="D280" s="327"/>
      <c r="E280" s="327"/>
      <c r="F280" s="327"/>
      <c r="G280" s="352"/>
    </row>
    <row r="281" spans="3:7" ht="15.75" thickBot="1">
      <c r="C281" s="329" t="s">
        <v>329</v>
      </c>
      <c r="D281" s="354">
        <f>+'Análisis Sensibilidad'!D24</f>
        <v>0</v>
      </c>
      <c r="E281" s="355">
        <f>+'Análisis Sensibilidad'!E24</f>
        <v>-0.1</v>
      </c>
      <c r="F281" s="355">
        <f>+'Análisis Sensibilidad'!F24</f>
        <v>0.1</v>
      </c>
      <c r="G281" s="355">
        <f>+'Análisis Sensibilidad'!G24</f>
        <v>0.2</v>
      </c>
    </row>
    <row r="282" spans="3:7" ht="15.75" thickBot="1">
      <c r="C282" s="333" t="s">
        <v>313</v>
      </c>
      <c r="D282" s="334"/>
      <c r="E282" s="334"/>
      <c r="F282" s="334"/>
      <c r="G282" s="353"/>
    </row>
    <row r="283" spans="3:7" ht="15.75" thickBot="1">
      <c r="C283" s="335" t="s">
        <v>314</v>
      </c>
      <c r="D283" s="336" t="str">
        <f>+'Análisis Sensibilidad'!D26</f>
        <v>9,8 M€</v>
      </c>
      <c r="E283" s="336" t="str">
        <f>+'Análisis Sensibilidad'!E26</f>
        <v>9,9 M€</v>
      </c>
      <c r="F283" s="336" t="str">
        <f>+'Análisis Sensibilidad'!F26</f>
        <v>9,6 M€</v>
      </c>
      <c r="G283" s="337" t="str">
        <f>+'Análisis Sensibilidad'!G26</f>
        <v>9,4 M€</v>
      </c>
    </row>
    <row r="284" spans="3:7" ht="15.75" thickBot="1">
      <c r="C284" s="335" t="s">
        <v>315</v>
      </c>
      <c r="D284" s="338">
        <f>+'Análisis Sensibilidad'!D27</f>
        <v>0.21266257389083323</v>
      </c>
      <c r="E284" s="338">
        <f>+'Análisis Sensibilidad'!E27</f>
        <v>0.22918739467464991</v>
      </c>
      <c r="F284" s="338">
        <f>+'Análisis Sensibilidad'!F27</f>
        <v>0.19859069672612439</v>
      </c>
      <c r="G284" s="339">
        <f>+'Análisis Sensibilidad'!G27</f>
        <v>0.18642016652149251</v>
      </c>
    </row>
    <row r="285" spans="3:7" ht="15.75" thickBot="1">
      <c r="C285" s="340" t="s">
        <v>316</v>
      </c>
      <c r="D285" s="341" t="str">
        <f>+'Análisis Sensibilidad'!D28</f>
        <v>13,5 M€</v>
      </c>
      <c r="E285" s="341" t="str">
        <f>+'Análisis Sensibilidad'!E28</f>
        <v>14,8 M€</v>
      </c>
      <c r="F285" s="341" t="str">
        <f>+'Análisis Sensibilidad'!F28</f>
        <v>12,3 M€</v>
      </c>
      <c r="G285" s="342" t="str">
        <f>+'Análisis Sensibilidad'!G28</f>
        <v>11 M€</v>
      </c>
    </row>
    <row r="286" spans="3:7" ht="15.75" thickBot="1">
      <c r="C286" s="340" t="s">
        <v>317</v>
      </c>
      <c r="D286" s="343">
        <f>+'Análisis Sensibilidad'!D29</f>
        <v>9.6829672750099405E-2</v>
      </c>
      <c r="E286" s="343">
        <f>+'Análisis Sensibilidad'!E29</f>
        <v>0.10644508061894538</v>
      </c>
      <c r="F286" s="343">
        <f>+'Análisis Sensibilidad'!F29</f>
        <v>8.8520368704163827E-2</v>
      </c>
      <c r="G286" s="344">
        <f>+'Análisis Sensibilidad'!G29</f>
        <v>8.1232111517897443E-2</v>
      </c>
    </row>
    <row r="287" spans="3:7" ht="15.75" thickBot="1">
      <c r="C287" s="345" t="s">
        <v>318</v>
      </c>
      <c r="D287" s="346" t="str">
        <f>+'Análisis Sensibilidad'!D30</f>
        <v>7,5 M€</v>
      </c>
      <c r="E287" s="336" t="str">
        <f>+'Análisis Sensibilidad'!E30</f>
        <v>7,7 M€</v>
      </c>
      <c r="F287" s="336" t="str">
        <f>+'Análisis Sensibilidad'!F30</f>
        <v>7,4 M€</v>
      </c>
      <c r="G287" s="337" t="str">
        <f>+'Análisis Sensibilidad'!G30</f>
        <v>7,2 M€</v>
      </c>
    </row>
    <row r="288" spans="3:7" ht="15.75" thickBot="1">
      <c r="C288" s="345" t="s">
        <v>319</v>
      </c>
      <c r="D288" s="347">
        <f>+'Análisis Sensibilidad'!D31</f>
        <v>0.26402291236906267</v>
      </c>
      <c r="E288" s="338">
        <f>+'Análisis Sensibilidad'!E31</f>
        <v>0.28524294437514097</v>
      </c>
      <c r="F288" s="338">
        <f>+'Análisis Sensibilidad'!F31</f>
        <v>0.2459446503610255</v>
      </c>
      <c r="G288" s="339">
        <f>+'Análisis Sensibilidad'!G31</f>
        <v>0.23030699408579869</v>
      </c>
    </row>
    <row r="289" spans="3:7" ht="15.75" thickBot="1">
      <c r="C289" s="348" t="s">
        <v>320</v>
      </c>
      <c r="D289" s="349" t="str">
        <f>+'Análisis Sensibilidad'!D32</f>
        <v>6,6 M€</v>
      </c>
      <c r="E289" s="341" t="str">
        <f>+'Análisis Sensibilidad'!E32</f>
        <v>7,5 M€</v>
      </c>
      <c r="F289" s="341" t="str">
        <f>+'Análisis Sensibilidad'!F32</f>
        <v>5,7 M€</v>
      </c>
      <c r="G289" s="342" t="str">
        <f>+'Análisis Sensibilidad'!G32</f>
        <v>4,8 M€</v>
      </c>
    </row>
    <row r="290" spans="3:7" ht="15.75" thickBot="1">
      <c r="C290" s="348" t="s">
        <v>321</v>
      </c>
      <c r="D290" s="350">
        <f>+'Análisis Sensibilidad'!D33</f>
        <v>0.16831800847038481</v>
      </c>
      <c r="E290" s="343">
        <f>+'Análisis Sensibilidad'!E33</f>
        <v>0.18881283467445795</v>
      </c>
      <c r="F290" s="343">
        <f>+'Análisis Sensibilidad'!F33</f>
        <v>0.15060812595937931</v>
      </c>
      <c r="G290" s="344">
        <f>+'Análisis Sensibilidad'!G33</f>
        <v>0.13507444939504445</v>
      </c>
    </row>
  </sheetData>
  <mergeCells count="5">
    <mergeCell ref="C264:G264"/>
    <mergeCell ref="C266:G266"/>
    <mergeCell ref="C280:G280"/>
    <mergeCell ref="C282:G282"/>
    <mergeCell ref="C9:AH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tabColor theme="4"/>
  </sheetPr>
  <dimension ref="B1:AH81"/>
  <sheetViews>
    <sheetView showGridLines="0" zoomScale="70" zoomScaleNormal="70" workbookViewId="0"/>
  </sheetViews>
  <sheetFormatPr baseColWidth="10" defaultRowHeight="15"/>
  <cols>
    <col min="1" max="2" width="5.7109375" customWidth="1"/>
    <col min="3" max="3" width="70.5703125" customWidth="1"/>
    <col min="5" max="5" width="11.42578125" customWidth="1"/>
    <col min="6" max="6" width="11.85546875" customWidth="1"/>
    <col min="7" max="7" width="11.5703125" customWidth="1"/>
    <col min="15" max="18" width="11.42578125" hidden="1" customWidth="1"/>
    <col min="20" max="23" width="11.42578125" hidden="1" customWidth="1"/>
    <col min="25" max="28" width="11.42578125" hidden="1" customWidth="1"/>
    <col min="30" max="33" width="0" hidden="1" customWidth="1"/>
  </cols>
  <sheetData>
    <row r="1" spans="2:3" ht="21">
      <c r="C1" s="183" t="s">
        <v>24</v>
      </c>
    </row>
    <row r="3" spans="2:3" ht="15.75" thickBot="1"/>
    <row r="4" spans="2:3" ht="15.75" thickBot="1">
      <c r="B4" s="22"/>
      <c r="C4" s="97" t="s">
        <v>108</v>
      </c>
    </row>
    <row r="5" spans="2:3">
      <c r="B5" s="22"/>
      <c r="C5" s="93" t="s">
        <v>109</v>
      </c>
    </row>
    <row r="6" spans="2:3">
      <c r="B6" s="22"/>
      <c r="C6" s="131" t="str">
        <f>+IF('Datos Proyecto'!D6="","-",'Datos Proyecto'!D6)</f>
        <v>Puerto 1</v>
      </c>
    </row>
    <row r="7" spans="2:3">
      <c r="B7" s="22"/>
      <c r="C7" s="94" t="s">
        <v>110</v>
      </c>
    </row>
    <row r="8" spans="2:3">
      <c r="B8" s="22"/>
      <c r="C8" s="131" t="str">
        <f>+IF('Datos Proyecto'!D7="","-",'Datos Proyecto'!D7)</f>
        <v>Adaptación de un antiguo muelle en una terminal de cereales</v>
      </c>
    </row>
    <row r="9" spans="2:3">
      <c r="B9" s="22"/>
      <c r="C9" s="95" t="s">
        <v>111</v>
      </c>
    </row>
    <row r="10" spans="2:3" ht="15.75" thickBot="1">
      <c r="B10" s="22"/>
      <c r="C10" s="96" t="str">
        <f>+IF('Datos Proyecto'!D8="","-",'Datos Proyecto'!D8)</f>
        <v>N/A</v>
      </c>
    </row>
    <row r="13" spans="2:3" ht="15.75" thickBot="1"/>
    <row r="14" spans="2:3" ht="15.75" thickBot="1">
      <c r="B14" s="22"/>
      <c r="C14" s="97" t="s">
        <v>112</v>
      </c>
    </row>
    <row r="15" spans="2:3">
      <c r="B15" s="22"/>
      <c r="C15" s="93" t="s">
        <v>113</v>
      </c>
    </row>
    <row r="16" spans="2:3" ht="27" thickBot="1">
      <c r="B16" s="22"/>
      <c r="C16" s="131" t="str">
        <f>+IF('Descripción del Proyecto'!D5="","-",'Descripción del Proyecto'!D5)</f>
        <v>España en ámbito de transporte, sin perjuicio de la consideración de externalidades que afectan directamente a la sociedad en general</v>
      </c>
    </row>
    <row r="17" spans="2:34">
      <c r="B17" s="22"/>
      <c r="C17" s="93" t="s">
        <v>114</v>
      </c>
    </row>
    <row r="18" spans="2:34" ht="103.5" thickBot="1">
      <c r="B18" s="22"/>
      <c r="C18" s="131" t="str">
        <f>+IF('Datos Proyecto'!D22="","-",'Datos Proyecto'!D22)</f>
        <v xml:space="preserve">En la actualidad, existe un pequeño muelle en desuso en el Puerto 1. Dada la incipiente demanda de importación de cereales en el área de influencia del Puerto 1, la Autoridad Portuaria ha decidido, junto con un inversor privado, adaptar dicho muelle para convertirlo en una nueva terminal de cereales.
Para ello, se acometerán obras de adecuación de los accesos a la terminal, así como la adaptación de la superestructura del muelle y la adquisición de equipamiento especializado.
</v>
      </c>
    </row>
    <row r="19" spans="2:34">
      <c r="B19" s="22"/>
      <c r="C19" s="93" t="s">
        <v>115</v>
      </c>
    </row>
    <row r="20" spans="2:34" ht="15.75" thickBot="1">
      <c r="B20" s="22"/>
      <c r="C20" s="96" t="str">
        <f>+'Descripción del Proyecto'!C11</f>
        <v xml:space="preserve">Autoridad Portuaria </v>
      </c>
    </row>
    <row r="21" spans="2:34" ht="15.75" thickBot="1">
      <c r="B21" s="22"/>
      <c r="C21" s="96" t="str">
        <f>+'Descripción del Proyecto'!C12</f>
        <v>Inversor/ Operador Partícipe</v>
      </c>
    </row>
    <row r="24" spans="2:34" ht="15.75" thickBot="1"/>
    <row r="25" spans="2:34" ht="15.75" thickBot="1">
      <c r="C25" s="97" t="s">
        <v>116</v>
      </c>
    </row>
    <row r="26" spans="2:34" ht="15.75" thickBot="1">
      <c r="C26" s="93" t="s">
        <v>117</v>
      </c>
    </row>
    <row r="27" spans="2:34" ht="20.100000000000001" customHeight="1" thickBot="1">
      <c r="C27" s="54"/>
      <c r="D27" s="55">
        <v>0</v>
      </c>
      <c r="E27" s="56">
        <v>1</v>
      </c>
      <c r="F27" s="56">
        <v>2</v>
      </c>
      <c r="G27" s="56">
        <v>3</v>
      </c>
      <c r="H27" s="56">
        <v>4</v>
      </c>
      <c r="I27" s="56">
        <v>5</v>
      </c>
      <c r="J27" s="56">
        <v>6</v>
      </c>
      <c r="K27" s="56">
        <v>7</v>
      </c>
      <c r="L27" s="56">
        <v>8</v>
      </c>
      <c r="M27" s="56">
        <v>9</v>
      </c>
      <c r="N27" s="56">
        <v>10</v>
      </c>
      <c r="O27" s="56">
        <v>11</v>
      </c>
      <c r="P27" s="56">
        <v>12</v>
      </c>
      <c r="Q27" s="56">
        <v>13</v>
      </c>
      <c r="R27" s="56">
        <v>14</v>
      </c>
      <c r="S27" s="57">
        <v>15</v>
      </c>
      <c r="T27" s="56">
        <v>16</v>
      </c>
      <c r="U27" s="56">
        <v>17</v>
      </c>
      <c r="V27" s="56">
        <v>18</v>
      </c>
      <c r="W27" s="56">
        <v>19</v>
      </c>
      <c r="X27" s="57">
        <v>20</v>
      </c>
      <c r="Y27" s="56">
        <v>21</v>
      </c>
      <c r="Z27" s="56">
        <v>22</v>
      </c>
      <c r="AA27" s="56">
        <v>23</v>
      </c>
      <c r="AB27" s="56">
        <v>24</v>
      </c>
      <c r="AC27" s="57">
        <v>25</v>
      </c>
      <c r="AD27" s="56">
        <v>26</v>
      </c>
      <c r="AE27" s="56">
        <v>27</v>
      </c>
      <c r="AF27" s="56">
        <v>28</v>
      </c>
      <c r="AG27" s="56">
        <v>29</v>
      </c>
      <c r="AH27" s="58">
        <v>30</v>
      </c>
    </row>
    <row r="28" spans="2:34" ht="20.100000000000001" customHeight="1">
      <c r="B28" s="22"/>
      <c r="C28" s="111" t="s">
        <v>37</v>
      </c>
      <c r="D28" s="132">
        <f>+IF('Resultados Detallados'!D10="","-",'Resultados Detallados'!D10)</f>
        <v>0</v>
      </c>
      <c r="E28" s="133">
        <f>+IF('Resultados Detallados'!E10="","-",'Resultados Detallados'!E10)</f>
        <v>0</v>
      </c>
      <c r="F28" s="133">
        <f>+IF('Resultados Detallados'!F10="","-",'Resultados Detallados'!F10)</f>
        <v>0</v>
      </c>
      <c r="G28" s="133">
        <f>+IF('Resultados Detallados'!G10="","-",'Resultados Detallados'!G10)</f>
        <v>0</v>
      </c>
      <c r="H28" s="133">
        <f>+IF('Resultados Detallados'!H10="","-",'Resultados Detallados'!H10)</f>
        <v>0</v>
      </c>
      <c r="I28" s="133">
        <f>+IF('Resultados Detallados'!I10="","-",'Resultados Detallados'!I10)</f>
        <v>0</v>
      </c>
      <c r="J28" s="133">
        <f>+IF('Resultados Detallados'!J10="","-",'Resultados Detallados'!J10)</f>
        <v>0</v>
      </c>
      <c r="K28" s="133">
        <f>+IF('Resultados Detallados'!K10="","-",'Resultados Detallados'!K10)</f>
        <v>0</v>
      </c>
      <c r="L28" s="133">
        <f>+IF('Resultados Detallados'!L10="","-",'Resultados Detallados'!L10)</f>
        <v>0</v>
      </c>
      <c r="M28" s="133">
        <f>+IF('Resultados Detallados'!M10="","-",'Resultados Detallados'!M10)</f>
        <v>0</v>
      </c>
      <c r="N28" s="133">
        <f>+IF('Resultados Detallados'!N10="","-",'Resultados Detallados'!N10)</f>
        <v>0</v>
      </c>
      <c r="O28" s="133">
        <f>+IF('Resultados Detallados'!O10="","-",'Resultados Detallados'!O10)</f>
        <v>0</v>
      </c>
      <c r="P28" s="133">
        <f>+IF('Resultados Detallados'!P10="","-",'Resultados Detallados'!P10)</f>
        <v>0</v>
      </c>
      <c r="Q28" s="133">
        <f>+IF('Resultados Detallados'!Q10="","-",'Resultados Detallados'!Q10)</f>
        <v>0</v>
      </c>
      <c r="R28" s="133">
        <f>+IF('Resultados Detallados'!R10="","-",'Resultados Detallados'!R10)</f>
        <v>0</v>
      </c>
      <c r="S28" s="133">
        <f>+IF('Resultados Detallados'!S10="","-",'Resultados Detallados'!S10)</f>
        <v>0</v>
      </c>
      <c r="T28" s="133">
        <f>+IF('Resultados Detallados'!T10="","-",'Resultados Detallados'!T10)</f>
        <v>0</v>
      </c>
      <c r="U28" s="133">
        <f>+IF('Resultados Detallados'!U10="","-",'Resultados Detallados'!U10)</f>
        <v>0</v>
      </c>
      <c r="V28" s="133">
        <f>+IF('Resultados Detallados'!V10="","-",'Resultados Detallados'!V10)</f>
        <v>0</v>
      </c>
      <c r="W28" s="133">
        <f>+IF('Resultados Detallados'!W10="","-",'Resultados Detallados'!W10)</f>
        <v>0</v>
      </c>
      <c r="X28" s="133">
        <f>+IF('Resultados Detallados'!X10="","-",'Resultados Detallados'!X10)</f>
        <v>0</v>
      </c>
      <c r="Y28" s="133">
        <f>+IF('Resultados Detallados'!Y10="","-",'Resultados Detallados'!Y10)</f>
        <v>0</v>
      </c>
      <c r="Z28" s="133">
        <f>+IF('Resultados Detallados'!Z10="","-",'Resultados Detallados'!Z10)</f>
        <v>0</v>
      </c>
      <c r="AA28" s="133">
        <f>+IF('Resultados Detallados'!AA10="","-",'Resultados Detallados'!AA10)</f>
        <v>0</v>
      </c>
      <c r="AB28" s="133">
        <f>+IF('Resultados Detallados'!AB10="","-",'Resultados Detallados'!AB10)</f>
        <v>0</v>
      </c>
      <c r="AC28" s="133">
        <f>+IF('Resultados Detallados'!AC10="","-",'Resultados Detallados'!AC10)</f>
        <v>0</v>
      </c>
      <c r="AD28" s="133">
        <f>+IF('Resultados Detallados'!AD10="","-",'Resultados Detallados'!AD10)</f>
        <v>0</v>
      </c>
      <c r="AE28" s="133">
        <f>+IF('Resultados Detallados'!AE10="","-",'Resultados Detallados'!AE10)</f>
        <v>0</v>
      </c>
      <c r="AF28" s="133">
        <f>+IF('Resultados Detallados'!AF10="","-",'Resultados Detallados'!AF10)</f>
        <v>0</v>
      </c>
      <c r="AG28" s="133">
        <f>+IF('Resultados Detallados'!AG10="","-",'Resultados Detallados'!AG10)</f>
        <v>0</v>
      </c>
      <c r="AH28" s="134">
        <f>+IF('Resultados Detallados'!AH10="","-",'Resultados Detallados'!AH10)</f>
        <v>0</v>
      </c>
    </row>
    <row r="29" spans="2:34" ht="20.100000000000001" customHeight="1">
      <c r="B29" s="22"/>
      <c r="C29" s="112" t="s">
        <v>88</v>
      </c>
      <c r="D29" s="135">
        <f>+IF('Resultados Detallados'!D11="","-",'Resultados Detallados'!D11)</f>
        <v>0</v>
      </c>
      <c r="E29" s="136">
        <f>+IF('Resultados Detallados'!E11="","-",'Resultados Detallados'!E11)</f>
        <v>91.216532129538251</v>
      </c>
      <c r="F29" s="136">
        <f>+IF('Resultados Detallados'!F11="","-",'Resultados Detallados'!F11)</f>
        <v>186.8114578012943</v>
      </c>
      <c r="G29" s="136">
        <f>+IF('Resultados Detallados'!G11="","-",'Resultados Detallados'!G11)</f>
        <v>286.94239918278811</v>
      </c>
      <c r="H29" s="136">
        <f>+IF('Resultados Detallados'!H11="","-",'Resultados Detallados'!H11)</f>
        <v>391.38943248532291</v>
      </c>
      <c r="I29" s="136">
        <f>+IF('Resultados Detallados'!I11="","-",'Resultados Detallados'!I11)</f>
        <v>500</v>
      </c>
      <c r="J29" s="136">
        <f>+IF('Resultados Detallados'!J11="","-",'Resultados Detallados'!J11)</f>
        <v>511</v>
      </c>
      <c r="K29" s="136">
        <f>+IF('Resultados Detallados'!K11="","-",'Resultados Detallados'!K11)</f>
        <v>521.73099999999999</v>
      </c>
      <c r="L29" s="136">
        <f>+IF('Resultados Detallados'!L11="","-",'Resultados Detallados'!L11)</f>
        <v>532.68735099999992</v>
      </c>
      <c r="M29" s="136">
        <f>+IF('Resultados Detallados'!M11="","-",'Resultados Detallados'!M11)</f>
        <v>543.34109801999989</v>
      </c>
      <c r="N29" s="136">
        <f>+IF('Resultados Detallados'!N11="","-",'Resultados Detallados'!N11)</f>
        <v>553.66457888237994</v>
      </c>
      <c r="O29" s="136">
        <f>+IF('Resultados Detallados'!O11="","-",'Resultados Detallados'!O11)</f>
        <v>563.63054130226283</v>
      </c>
      <c r="P29" s="136">
        <f>+IF('Resultados Detallados'!P11="","-",'Resultados Detallados'!P11)</f>
        <v>573.21226050440123</v>
      </c>
      <c r="Q29" s="136">
        <f>+IF('Resultados Detallados'!Q11="","-",'Resultados Detallados'!Q11)</f>
        <v>582.3836566724716</v>
      </c>
      <c r="R29" s="136">
        <f>+IF('Resultados Detallados'!R11="","-",'Resultados Detallados'!R11)</f>
        <v>591.70179517923111</v>
      </c>
      <c r="S29" s="136">
        <f>+IF('Resultados Detallados'!S11="","-",'Resultados Detallados'!S11)</f>
        <v>600.5773221069195</v>
      </c>
      <c r="T29" s="136">
        <f>+IF('Resultados Detallados'!T11="","-",'Resultados Detallados'!T11)</f>
        <v>609.58598193852322</v>
      </c>
      <c r="U29" s="136">
        <f>+IF('Resultados Detallados'!U11="","-",'Resultados Detallados'!U11)</f>
        <v>618.72977166760109</v>
      </c>
      <c r="V29" s="136">
        <f>+IF('Resultados Detallados'!V11="","-",'Resultados Detallados'!V11)</f>
        <v>628.01071824261498</v>
      </c>
      <c r="W29" s="136">
        <f>+IF('Resultados Detallados'!W11="","-",'Resultados Detallados'!W11)</f>
        <v>637.43087901625427</v>
      </c>
      <c r="X29" s="136">
        <f>+IF('Resultados Detallados'!X11="","-",'Resultados Detallados'!X11)</f>
        <v>646.99234220149799</v>
      </c>
      <c r="Y29" s="136">
        <f>+IF('Resultados Detallados'!Y11="","-",'Resultados Detallados'!Y11)</f>
        <v>656.69722733452045</v>
      </c>
      <c r="Z29" s="136">
        <f>+IF('Resultados Detallados'!Z11="","-",'Resultados Detallados'!Z11)</f>
        <v>666.54768574453817</v>
      </c>
      <c r="AA29" s="136">
        <f>+IF('Resultados Detallados'!AA11="","-",'Resultados Detallados'!AA11)</f>
        <v>676.5459010307062</v>
      </c>
      <c r="AB29" s="136">
        <f>+IF('Resultados Detallados'!AB11="","-",'Resultados Detallados'!AB11)</f>
        <v>686.69408954616688</v>
      </c>
      <c r="AC29" s="136">
        <f>+IF('Resultados Detallados'!AC11="","-",'Resultados Detallados'!AC11)</f>
        <v>696.9945008893593</v>
      </c>
      <c r="AD29" s="136">
        <f>+IF('Resultados Detallados'!AD11="","-",'Resultados Detallados'!AD11)</f>
        <v>707.44941840269962</v>
      </c>
      <c r="AE29" s="136">
        <f>+IF('Resultados Detallados'!AE11="","-",'Resultados Detallados'!AE11)</f>
        <v>718.06115967874007</v>
      </c>
      <c r="AF29" s="136">
        <f>+IF('Resultados Detallados'!AF11="","-",'Resultados Detallados'!AF11)</f>
        <v>728.83207707392114</v>
      </c>
      <c r="AG29" s="136">
        <f>+IF('Resultados Detallados'!AG11="","-",'Resultados Detallados'!AG11)</f>
        <v>739.76455823002993</v>
      </c>
      <c r="AH29" s="137">
        <f>+IF('Resultados Detallados'!AH11="","-",'Resultados Detallados'!AH11)</f>
        <v>750.86102660348024</v>
      </c>
    </row>
    <row r="30" spans="2:34" ht="20.100000000000001" customHeight="1" thickBot="1">
      <c r="B30" s="22"/>
      <c r="C30" s="113" t="s">
        <v>89</v>
      </c>
      <c r="D30" s="138">
        <f>+IF('Resultados Detallados'!D12="","-",'Resultados Detallados'!D12)</f>
        <v>0</v>
      </c>
      <c r="E30" s="139">
        <f>+IF('Resultados Detallados'!E12="","-",'Resultados Detallados'!E12)</f>
        <v>91.216532129538251</v>
      </c>
      <c r="F30" s="139">
        <f>+IF('Resultados Detallados'!F12="","-",'Resultados Detallados'!F12)</f>
        <v>186.8114578012943</v>
      </c>
      <c r="G30" s="139">
        <f>+IF('Resultados Detallados'!G12="","-",'Resultados Detallados'!G12)</f>
        <v>286.94239918278811</v>
      </c>
      <c r="H30" s="139">
        <f>+IF('Resultados Detallados'!H12="","-",'Resultados Detallados'!H12)</f>
        <v>391.38943248532291</v>
      </c>
      <c r="I30" s="139">
        <f>+IF('Resultados Detallados'!I12="","-",'Resultados Detallados'!I12)</f>
        <v>500</v>
      </c>
      <c r="J30" s="139">
        <f>+IF('Resultados Detallados'!J12="","-",'Resultados Detallados'!J12)</f>
        <v>511</v>
      </c>
      <c r="K30" s="139">
        <f>+IF('Resultados Detallados'!K12="","-",'Resultados Detallados'!K12)</f>
        <v>521.73099999999999</v>
      </c>
      <c r="L30" s="139">
        <f>+IF('Resultados Detallados'!L12="","-",'Resultados Detallados'!L12)</f>
        <v>532.68735099999992</v>
      </c>
      <c r="M30" s="139">
        <f>+IF('Resultados Detallados'!M12="","-",'Resultados Detallados'!M12)</f>
        <v>543.34109801999989</v>
      </c>
      <c r="N30" s="139">
        <f>+IF('Resultados Detallados'!N12="","-",'Resultados Detallados'!N12)</f>
        <v>553.66457888237994</v>
      </c>
      <c r="O30" s="139">
        <f>+IF('Resultados Detallados'!O12="","-",'Resultados Detallados'!O12)</f>
        <v>563.63054130226283</v>
      </c>
      <c r="P30" s="139">
        <f>+IF('Resultados Detallados'!P12="","-",'Resultados Detallados'!P12)</f>
        <v>573.21226050440123</v>
      </c>
      <c r="Q30" s="139">
        <f>+IF('Resultados Detallados'!Q12="","-",'Resultados Detallados'!Q12)</f>
        <v>582.3836566724716</v>
      </c>
      <c r="R30" s="139">
        <f>+IF('Resultados Detallados'!R12="","-",'Resultados Detallados'!R12)</f>
        <v>591.70179517923111</v>
      </c>
      <c r="S30" s="139">
        <f>+IF('Resultados Detallados'!S12="","-",'Resultados Detallados'!S12)</f>
        <v>600.5773221069195</v>
      </c>
      <c r="T30" s="139">
        <f>+IF('Resultados Detallados'!T12="","-",'Resultados Detallados'!T12)</f>
        <v>609.58598193852322</v>
      </c>
      <c r="U30" s="139">
        <f>+IF('Resultados Detallados'!U12="","-",'Resultados Detallados'!U12)</f>
        <v>618.72977166760109</v>
      </c>
      <c r="V30" s="139">
        <f>+IF('Resultados Detallados'!V12="","-",'Resultados Detallados'!V12)</f>
        <v>628.01071824261498</v>
      </c>
      <c r="W30" s="139">
        <f>+IF('Resultados Detallados'!W12="","-",'Resultados Detallados'!W12)</f>
        <v>637.43087901625427</v>
      </c>
      <c r="X30" s="139">
        <f>+IF('Resultados Detallados'!X12="","-",'Resultados Detallados'!X12)</f>
        <v>646.99234220149799</v>
      </c>
      <c r="Y30" s="139">
        <f>+IF('Resultados Detallados'!Y12="","-",'Resultados Detallados'!Y12)</f>
        <v>656.69722733452045</v>
      </c>
      <c r="Z30" s="139">
        <f>+IF('Resultados Detallados'!Z12="","-",'Resultados Detallados'!Z12)</f>
        <v>666.54768574453817</v>
      </c>
      <c r="AA30" s="139">
        <f>+IF('Resultados Detallados'!AA12="","-",'Resultados Detallados'!AA12)</f>
        <v>676.5459010307062</v>
      </c>
      <c r="AB30" s="139">
        <f>+IF('Resultados Detallados'!AB12="","-",'Resultados Detallados'!AB12)</f>
        <v>686.69408954616688</v>
      </c>
      <c r="AC30" s="139">
        <f>+IF('Resultados Detallados'!AC12="","-",'Resultados Detallados'!AC12)</f>
        <v>696.9945008893593</v>
      </c>
      <c r="AD30" s="139">
        <f>+IF('Resultados Detallados'!AD12="","-",'Resultados Detallados'!AD12)</f>
        <v>707.44941840269962</v>
      </c>
      <c r="AE30" s="139">
        <f>+IF('Resultados Detallados'!AE12="","-",'Resultados Detallados'!AE12)</f>
        <v>718.06115967874007</v>
      </c>
      <c r="AF30" s="139">
        <f>+IF('Resultados Detallados'!AF12="","-",'Resultados Detallados'!AF12)</f>
        <v>728.83207707392114</v>
      </c>
      <c r="AG30" s="139">
        <f>+IF('Resultados Detallados'!AG12="","-",'Resultados Detallados'!AG12)</f>
        <v>739.76455823002993</v>
      </c>
      <c r="AH30" s="140">
        <f>+IF('Resultados Detallados'!AH12="","-",'Resultados Detallados'!AH12)</f>
        <v>750.86102660348024</v>
      </c>
    </row>
    <row r="31" spans="2:34" ht="20.100000000000001" customHeight="1">
      <c r="B31" s="22"/>
      <c r="C31" s="114" t="s">
        <v>90</v>
      </c>
      <c r="D31" s="141">
        <f>+IF('Resultados Detallados'!D13="","-",'Resultados Detallados'!D13)</f>
        <v>0</v>
      </c>
      <c r="E31" s="142">
        <f>+IF('Resultados Detallados'!E13="","-",'Resultados Detallados'!E13)</f>
        <v>91.216532129538251</v>
      </c>
      <c r="F31" s="142">
        <f>+IF('Resultados Detallados'!F13="","-",'Resultados Detallados'!F13)</f>
        <v>186.8114578012943</v>
      </c>
      <c r="G31" s="142">
        <f>+IF('Resultados Detallados'!G13="","-",'Resultados Detallados'!G13)</f>
        <v>286.94239918278811</v>
      </c>
      <c r="H31" s="142">
        <f>+IF('Resultados Detallados'!H13="","-",'Resultados Detallados'!H13)</f>
        <v>391.38943248532291</v>
      </c>
      <c r="I31" s="142">
        <f>+IF('Resultados Detallados'!I13="","-",'Resultados Detallados'!I13)</f>
        <v>500</v>
      </c>
      <c r="J31" s="142">
        <f>+IF('Resultados Detallados'!J13="","-",'Resultados Detallados'!J13)</f>
        <v>511</v>
      </c>
      <c r="K31" s="142">
        <f>+IF('Resultados Detallados'!K13="","-",'Resultados Detallados'!K13)</f>
        <v>521.73099999999999</v>
      </c>
      <c r="L31" s="142">
        <f>+IF('Resultados Detallados'!L13="","-",'Resultados Detallados'!L13)</f>
        <v>532.68735099999992</v>
      </c>
      <c r="M31" s="142">
        <f>+IF('Resultados Detallados'!M13="","-",'Resultados Detallados'!M13)</f>
        <v>543.34109801999989</v>
      </c>
      <c r="N31" s="142">
        <f>+IF('Resultados Detallados'!N13="","-",'Resultados Detallados'!N13)</f>
        <v>553.66457888237994</v>
      </c>
      <c r="O31" s="142">
        <f>+IF('Resultados Detallados'!O13="","-",'Resultados Detallados'!O13)</f>
        <v>563.63054130226283</v>
      </c>
      <c r="P31" s="142">
        <f>+IF('Resultados Detallados'!P13="","-",'Resultados Detallados'!P13)</f>
        <v>573.21226050440123</v>
      </c>
      <c r="Q31" s="142">
        <f>+IF('Resultados Detallados'!Q13="","-",'Resultados Detallados'!Q13)</f>
        <v>582.3836566724716</v>
      </c>
      <c r="R31" s="142">
        <f>+IF('Resultados Detallados'!R13="","-",'Resultados Detallados'!R13)</f>
        <v>591.70179517923111</v>
      </c>
      <c r="S31" s="142">
        <f>+IF('Resultados Detallados'!S13="","-",'Resultados Detallados'!S13)</f>
        <v>600.5773221069195</v>
      </c>
      <c r="T31" s="142">
        <f>+IF('Resultados Detallados'!T13="","-",'Resultados Detallados'!T13)</f>
        <v>609.58598193852322</v>
      </c>
      <c r="U31" s="142">
        <f>+IF('Resultados Detallados'!U13="","-",'Resultados Detallados'!U13)</f>
        <v>618.72977166760109</v>
      </c>
      <c r="V31" s="142">
        <f>+IF('Resultados Detallados'!V13="","-",'Resultados Detallados'!V13)</f>
        <v>628.01071824261498</v>
      </c>
      <c r="W31" s="142">
        <f>+IF('Resultados Detallados'!W13="","-",'Resultados Detallados'!W13)</f>
        <v>637.43087901625427</v>
      </c>
      <c r="X31" s="142">
        <f>+IF('Resultados Detallados'!X13="","-",'Resultados Detallados'!X13)</f>
        <v>646.99234220149799</v>
      </c>
      <c r="Y31" s="142">
        <f>+IF('Resultados Detallados'!Y13="","-",'Resultados Detallados'!Y13)</f>
        <v>656.69722733452045</v>
      </c>
      <c r="Z31" s="142">
        <f>+IF('Resultados Detallados'!Z13="","-",'Resultados Detallados'!Z13)</f>
        <v>666.54768574453817</v>
      </c>
      <c r="AA31" s="142">
        <f>+IF('Resultados Detallados'!AA13="","-",'Resultados Detallados'!AA13)</f>
        <v>676.5459010307062</v>
      </c>
      <c r="AB31" s="142">
        <f>+IF('Resultados Detallados'!AB13="","-",'Resultados Detallados'!AB13)</f>
        <v>686.69408954616688</v>
      </c>
      <c r="AC31" s="142">
        <f>+IF('Resultados Detallados'!AC13="","-",'Resultados Detallados'!AC13)</f>
        <v>696.9945008893593</v>
      </c>
      <c r="AD31" s="142">
        <f>+IF('Resultados Detallados'!AD13="","-",'Resultados Detallados'!AD13)</f>
        <v>707.44941840269962</v>
      </c>
      <c r="AE31" s="142">
        <f>+IF('Resultados Detallados'!AE13="","-",'Resultados Detallados'!AE13)</f>
        <v>718.06115967874007</v>
      </c>
      <c r="AF31" s="142">
        <f>+IF('Resultados Detallados'!AF13="","-",'Resultados Detallados'!AF13)</f>
        <v>728.83207707392114</v>
      </c>
      <c r="AG31" s="142">
        <f>+IF('Resultados Detallados'!AG13="","-",'Resultados Detallados'!AG13)</f>
        <v>739.76455823002993</v>
      </c>
      <c r="AH31" s="143">
        <f>+IF('Resultados Detallados'!AH13="","-",'Resultados Detallados'!AH13)</f>
        <v>750.86102660348024</v>
      </c>
    </row>
    <row r="32" spans="2:34" ht="20.100000000000001" customHeight="1">
      <c r="B32" s="22"/>
      <c r="C32" s="115" t="s">
        <v>91</v>
      </c>
      <c r="D32" s="144">
        <f>+IF('Resultados Detallados'!D14="","-",'Resultados Detallados'!D14)</f>
        <v>0</v>
      </c>
      <c r="E32" s="145">
        <f>+IF('Resultados Detallados'!E14="","-",'Resultados Detallados'!E14)</f>
        <v>0</v>
      </c>
      <c r="F32" s="145">
        <f>+IF('Resultados Detallados'!F14="","-",'Resultados Detallados'!F14)</f>
        <v>0</v>
      </c>
      <c r="G32" s="145">
        <f>+IF('Resultados Detallados'!G14="","-",'Resultados Detallados'!G14)</f>
        <v>0</v>
      </c>
      <c r="H32" s="145">
        <f>+IF('Resultados Detallados'!H14="","-",'Resultados Detallados'!H14)</f>
        <v>0</v>
      </c>
      <c r="I32" s="145">
        <f>+IF('Resultados Detallados'!I14="","-",'Resultados Detallados'!I14)</f>
        <v>0</v>
      </c>
      <c r="J32" s="145">
        <f>+IF('Resultados Detallados'!J14="","-",'Resultados Detallados'!J14)</f>
        <v>0</v>
      </c>
      <c r="K32" s="145">
        <f>+IF('Resultados Detallados'!K14="","-",'Resultados Detallados'!K14)</f>
        <v>0</v>
      </c>
      <c r="L32" s="145">
        <f>+IF('Resultados Detallados'!L14="","-",'Resultados Detallados'!L14)</f>
        <v>0</v>
      </c>
      <c r="M32" s="145">
        <f>+IF('Resultados Detallados'!M14="","-",'Resultados Detallados'!M14)</f>
        <v>0</v>
      </c>
      <c r="N32" s="145">
        <f>+IF('Resultados Detallados'!N14="","-",'Resultados Detallados'!N14)</f>
        <v>0</v>
      </c>
      <c r="O32" s="145">
        <f>+IF('Resultados Detallados'!O14="","-",'Resultados Detallados'!O14)</f>
        <v>0</v>
      </c>
      <c r="P32" s="145">
        <f>+IF('Resultados Detallados'!P14="","-",'Resultados Detallados'!P14)</f>
        <v>0</v>
      </c>
      <c r="Q32" s="145">
        <f>+IF('Resultados Detallados'!Q14="","-",'Resultados Detallados'!Q14)</f>
        <v>0</v>
      </c>
      <c r="R32" s="145">
        <f>+IF('Resultados Detallados'!R14="","-",'Resultados Detallados'!R14)</f>
        <v>0</v>
      </c>
      <c r="S32" s="145">
        <f>+IF('Resultados Detallados'!S14="","-",'Resultados Detallados'!S14)</f>
        <v>0</v>
      </c>
      <c r="T32" s="145">
        <f>+IF('Resultados Detallados'!T14="","-",'Resultados Detallados'!T14)</f>
        <v>0</v>
      </c>
      <c r="U32" s="145">
        <f>+IF('Resultados Detallados'!U14="","-",'Resultados Detallados'!U14)</f>
        <v>0</v>
      </c>
      <c r="V32" s="145">
        <f>+IF('Resultados Detallados'!V14="","-",'Resultados Detallados'!V14)</f>
        <v>0</v>
      </c>
      <c r="W32" s="145">
        <f>+IF('Resultados Detallados'!W14="","-",'Resultados Detallados'!W14)</f>
        <v>0</v>
      </c>
      <c r="X32" s="145">
        <f>+IF('Resultados Detallados'!X14="","-",'Resultados Detallados'!X14)</f>
        <v>0</v>
      </c>
      <c r="Y32" s="145">
        <f>+IF('Resultados Detallados'!Y14="","-",'Resultados Detallados'!Y14)</f>
        <v>0</v>
      </c>
      <c r="Z32" s="145">
        <f>+IF('Resultados Detallados'!Z14="","-",'Resultados Detallados'!Z14)</f>
        <v>0</v>
      </c>
      <c r="AA32" s="145">
        <f>+IF('Resultados Detallados'!AA14="","-",'Resultados Detallados'!AA14)</f>
        <v>0</v>
      </c>
      <c r="AB32" s="145">
        <f>+IF('Resultados Detallados'!AB14="","-",'Resultados Detallados'!AB14)</f>
        <v>0</v>
      </c>
      <c r="AC32" s="145">
        <f>+IF('Resultados Detallados'!AC14="","-",'Resultados Detallados'!AC14)</f>
        <v>0</v>
      </c>
      <c r="AD32" s="145">
        <f>+IF('Resultados Detallados'!AD14="","-",'Resultados Detallados'!AD14)</f>
        <v>0</v>
      </c>
      <c r="AE32" s="145">
        <f>+IF('Resultados Detallados'!AE14="","-",'Resultados Detallados'!AE14)</f>
        <v>0</v>
      </c>
      <c r="AF32" s="145">
        <f>+IF('Resultados Detallados'!AF14="","-",'Resultados Detallados'!AF14)</f>
        <v>0</v>
      </c>
      <c r="AG32" s="145">
        <f>+IF('Resultados Detallados'!AG14="","-",'Resultados Detallados'!AG14)</f>
        <v>0</v>
      </c>
      <c r="AH32" s="146">
        <f>+IF('Resultados Detallados'!AH14="","-",'Resultados Detallados'!AH14)</f>
        <v>0</v>
      </c>
    </row>
    <row r="33" spans="2:34" ht="20.100000000000001" customHeight="1" thickBot="1">
      <c r="B33" s="22"/>
      <c r="C33" s="116" t="s">
        <v>92</v>
      </c>
      <c r="D33" s="147">
        <f>+IF('Resultados Detallados'!D15="","-",'Resultados Detallados'!D15)</f>
        <v>0</v>
      </c>
      <c r="E33" s="148">
        <f>+IF('Resultados Detallados'!E15="","-",'Resultados Detallados'!E15)</f>
        <v>0</v>
      </c>
      <c r="F33" s="148">
        <f>+IF('Resultados Detallados'!F15="","-",'Resultados Detallados'!F15)</f>
        <v>0</v>
      </c>
      <c r="G33" s="148">
        <f>+IF('Resultados Detallados'!G15="","-",'Resultados Detallados'!G15)</f>
        <v>0</v>
      </c>
      <c r="H33" s="148">
        <f>+IF('Resultados Detallados'!H15="","-",'Resultados Detallados'!H15)</f>
        <v>0</v>
      </c>
      <c r="I33" s="148">
        <f>+IF('Resultados Detallados'!I15="","-",'Resultados Detallados'!I15)</f>
        <v>0</v>
      </c>
      <c r="J33" s="148">
        <f>+IF('Resultados Detallados'!J15="","-",'Resultados Detallados'!J15)</f>
        <v>0</v>
      </c>
      <c r="K33" s="148">
        <f>+IF('Resultados Detallados'!K15="","-",'Resultados Detallados'!K15)</f>
        <v>0</v>
      </c>
      <c r="L33" s="148">
        <f>+IF('Resultados Detallados'!L15="","-",'Resultados Detallados'!L15)</f>
        <v>0</v>
      </c>
      <c r="M33" s="148">
        <f>+IF('Resultados Detallados'!M15="","-",'Resultados Detallados'!M15)</f>
        <v>0</v>
      </c>
      <c r="N33" s="148">
        <f>+IF('Resultados Detallados'!N15="","-",'Resultados Detallados'!N15)</f>
        <v>0</v>
      </c>
      <c r="O33" s="148">
        <f>+IF('Resultados Detallados'!O15="","-",'Resultados Detallados'!O15)</f>
        <v>0</v>
      </c>
      <c r="P33" s="148">
        <f>+IF('Resultados Detallados'!P15="","-",'Resultados Detallados'!P15)</f>
        <v>0</v>
      </c>
      <c r="Q33" s="148">
        <f>+IF('Resultados Detallados'!Q15="","-",'Resultados Detallados'!Q15)</f>
        <v>0</v>
      </c>
      <c r="R33" s="148">
        <f>+IF('Resultados Detallados'!R15="","-",'Resultados Detallados'!R15)</f>
        <v>0</v>
      </c>
      <c r="S33" s="148">
        <f>+IF('Resultados Detallados'!S15="","-",'Resultados Detallados'!S15)</f>
        <v>0</v>
      </c>
      <c r="T33" s="148">
        <f>+IF('Resultados Detallados'!T15="","-",'Resultados Detallados'!T15)</f>
        <v>0</v>
      </c>
      <c r="U33" s="148">
        <f>+IF('Resultados Detallados'!U15="","-",'Resultados Detallados'!U15)</f>
        <v>0</v>
      </c>
      <c r="V33" s="148">
        <f>+IF('Resultados Detallados'!V15="","-",'Resultados Detallados'!V15)</f>
        <v>0</v>
      </c>
      <c r="W33" s="148">
        <f>+IF('Resultados Detallados'!W15="","-",'Resultados Detallados'!W15)</f>
        <v>0</v>
      </c>
      <c r="X33" s="148">
        <f>+IF('Resultados Detallados'!X15="","-",'Resultados Detallados'!X15)</f>
        <v>0</v>
      </c>
      <c r="Y33" s="148">
        <f>+IF('Resultados Detallados'!Y15="","-",'Resultados Detallados'!Y15)</f>
        <v>0</v>
      </c>
      <c r="Z33" s="148">
        <f>+IF('Resultados Detallados'!Z15="","-",'Resultados Detallados'!Z15)</f>
        <v>0</v>
      </c>
      <c r="AA33" s="148">
        <f>+IF('Resultados Detallados'!AA15="","-",'Resultados Detallados'!AA15)</f>
        <v>0</v>
      </c>
      <c r="AB33" s="148">
        <f>+IF('Resultados Detallados'!AB15="","-",'Resultados Detallados'!AB15)</f>
        <v>0</v>
      </c>
      <c r="AC33" s="148">
        <f>+IF('Resultados Detallados'!AC15="","-",'Resultados Detallados'!AC15)</f>
        <v>0</v>
      </c>
      <c r="AD33" s="148">
        <f>+IF('Resultados Detallados'!AD15="","-",'Resultados Detallados'!AD15)</f>
        <v>0</v>
      </c>
      <c r="AE33" s="148">
        <f>+IF('Resultados Detallados'!AE15="","-",'Resultados Detallados'!AE15)</f>
        <v>0</v>
      </c>
      <c r="AF33" s="148">
        <f>+IF('Resultados Detallados'!AF15="","-",'Resultados Detallados'!AF15)</f>
        <v>0</v>
      </c>
      <c r="AG33" s="148">
        <f>+IF('Resultados Detallados'!AG15="","-",'Resultados Detallados'!AG15)</f>
        <v>0</v>
      </c>
      <c r="AH33" s="149">
        <f>+IF('Resultados Detallados'!AH15="","-",'Resultados Detallados'!AH15)</f>
        <v>0</v>
      </c>
    </row>
    <row r="36" spans="2:34" ht="15.75" thickBot="1"/>
    <row r="37" spans="2:34" ht="15.75" thickBot="1">
      <c r="C37" s="97" t="s">
        <v>118</v>
      </c>
    </row>
    <row r="38" spans="2:34" ht="15.75" thickBot="1">
      <c r="C38" s="93" t="s">
        <v>119</v>
      </c>
    </row>
    <row r="39" spans="2:34" ht="39.75" thickBot="1">
      <c r="C39" s="100"/>
      <c r="D39" s="98" t="s">
        <v>23</v>
      </c>
      <c r="E39" s="99" t="s">
        <v>56</v>
      </c>
    </row>
    <row r="40" spans="2:34">
      <c r="C40" s="108" t="s">
        <v>57</v>
      </c>
      <c r="D40" s="150">
        <f>+IF('Resultados Rentabilidad'!D7="","-",'Resultados Rentabilidad'!D7)</f>
        <v>3.5849999999999993E-2</v>
      </c>
      <c r="E40" s="151">
        <f>+IF('Resultados Rentabilidad'!E7="","-",'Resultados Rentabilidad'!E7)</f>
        <v>4.0487500000000003E-2</v>
      </c>
    </row>
    <row r="41" spans="2:34">
      <c r="C41" s="109" t="s">
        <v>124</v>
      </c>
      <c r="D41" s="152" t="str">
        <f>+IF('Resultados Rentabilidad'!D8="","-",'Resultados Rentabilidad'!D8)</f>
        <v>9,8 M€</v>
      </c>
      <c r="E41" s="153" t="str">
        <f>+IF('Resultados Rentabilidad'!E8="","-",'Resultados Rentabilidad'!E8)</f>
        <v>13,5 M€</v>
      </c>
    </row>
    <row r="42" spans="2:34">
      <c r="C42" s="109" t="s">
        <v>58</v>
      </c>
      <c r="D42" s="154">
        <f>+IF('Resultados Rentabilidad'!D9="","-",'Resultados Rentabilidad'!D9)</f>
        <v>0.21266257389083323</v>
      </c>
      <c r="E42" s="155">
        <f>+IF('Resultados Rentabilidad'!E9="","-",'Resultados Rentabilidad'!E9)</f>
        <v>9.6829672750099405E-2</v>
      </c>
    </row>
    <row r="43" spans="2:34" ht="15.75" thickBot="1">
      <c r="C43" s="110" t="s">
        <v>128</v>
      </c>
      <c r="D43" s="156">
        <f>+IF('Resultados Rentabilidad'!D10="","-",'Resultados Rentabilidad'!D10)</f>
        <v>5.6528295099273764</v>
      </c>
      <c r="E43" s="157">
        <f>+IF('Resultados Rentabilidad'!E10="","-",'Resultados Rentabilidad'!E10)</f>
        <v>11.038525785977308</v>
      </c>
    </row>
    <row r="44" spans="2:34" ht="15.75" thickBot="1">
      <c r="C44" s="93" t="s">
        <v>120</v>
      </c>
    </row>
    <row r="45" spans="2:34" ht="39.75" thickBot="1">
      <c r="B45" s="14"/>
      <c r="C45" s="100"/>
      <c r="D45" s="98" t="s">
        <v>23</v>
      </c>
      <c r="E45" s="99" t="s">
        <v>56</v>
      </c>
    </row>
    <row r="46" spans="2:34">
      <c r="C46" s="108" t="s">
        <v>67</v>
      </c>
      <c r="D46" s="150">
        <f>+IF('Resultados Rentabilidad'!D17="","-",'Resultados Rentabilidad'!D17)</f>
        <v>0.05</v>
      </c>
      <c r="E46" s="151">
        <f>+IF('Resultados Rentabilidad'!E17="","-",'Resultados Rentabilidad'!E17)</f>
        <v>7.4999999999999997E-2</v>
      </c>
    </row>
    <row r="47" spans="2:34">
      <c r="C47" s="109" t="s">
        <v>125</v>
      </c>
      <c r="D47" s="152" t="str">
        <f>+IF('Resultados Rentabilidad'!D18="","-",'Resultados Rentabilidad'!D18)</f>
        <v>7,5 M€</v>
      </c>
      <c r="E47" s="153" t="str">
        <f>+IF('Resultados Rentabilidad'!E18="","-",'Resultados Rentabilidad'!E18)</f>
        <v>6,6 M€</v>
      </c>
    </row>
    <row r="48" spans="2:34">
      <c r="C48" s="109" t="s">
        <v>68</v>
      </c>
      <c r="D48" s="154">
        <f>+IF('Resultados Rentabilidad'!D19="","-",'Resultados Rentabilidad'!D19)</f>
        <v>0.26402291236906267</v>
      </c>
      <c r="E48" s="155">
        <f>+IF('Resultados Rentabilidad'!E19="","-",'Resultados Rentabilidad'!E19)</f>
        <v>0.16831800847038481</v>
      </c>
    </row>
    <row r="49" spans="3:34" ht="15.75" thickBot="1">
      <c r="C49" s="110" t="s">
        <v>129</v>
      </c>
      <c r="D49" s="156">
        <f>+IF('Resultados Rentabilidad'!D20="","-",'Resultados Rentabilidad'!D20)</f>
        <v>4.6666899917999576</v>
      </c>
      <c r="E49" s="157">
        <f>+IF('Resultados Rentabilidad'!E20="","-",'Resultados Rentabilidad'!E20)</f>
        <v>6.8114701244622591</v>
      </c>
    </row>
    <row r="52" spans="3:34" ht="15.75" thickBot="1"/>
    <row r="53" spans="3:34" ht="15.75" thickBot="1">
      <c r="C53" s="97" t="s">
        <v>121</v>
      </c>
    </row>
    <row r="54" spans="3:34" ht="15.75" thickBot="1">
      <c r="C54" s="93" t="s">
        <v>122</v>
      </c>
    </row>
    <row r="55" spans="3:34" ht="20.100000000000001" customHeight="1" thickBot="1">
      <c r="C55" s="59"/>
      <c r="D55" s="60">
        <v>0</v>
      </c>
      <c r="E55" s="61">
        <v>1</v>
      </c>
      <c r="F55" s="61">
        <v>2</v>
      </c>
      <c r="G55" s="61">
        <v>3</v>
      </c>
      <c r="H55" s="61">
        <v>4</v>
      </c>
      <c r="I55" s="61">
        <v>5</v>
      </c>
      <c r="J55" s="61">
        <v>6</v>
      </c>
      <c r="K55" s="61">
        <v>7</v>
      </c>
      <c r="L55" s="61">
        <v>8</v>
      </c>
      <c r="M55" s="61">
        <v>9</v>
      </c>
      <c r="N55" s="61">
        <v>10</v>
      </c>
      <c r="O55" s="61">
        <v>11</v>
      </c>
      <c r="P55" s="61">
        <v>12</v>
      </c>
      <c r="Q55" s="61">
        <v>13</v>
      </c>
      <c r="R55" s="61">
        <v>14</v>
      </c>
      <c r="S55" s="62">
        <v>15</v>
      </c>
      <c r="T55" s="61">
        <v>16</v>
      </c>
      <c r="U55" s="61">
        <v>17</v>
      </c>
      <c r="V55" s="61">
        <v>18</v>
      </c>
      <c r="W55" s="61">
        <v>19</v>
      </c>
      <c r="X55" s="62">
        <v>20</v>
      </c>
      <c r="Y55" s="61">
        <v>21</v>
      </c>
      <c r="Z55" s="61">
        <v>22</v>
      </c>
      <c r="AA55" s="61">
        <v>23</v>
      </c>
      <c r="AB55" s="61">
        <v>24</v>
      </c>
      <c r="AC55" s="62">
        <v>25</v>
      </c>
      <c r="AD55" s="61">
        <v>26</v>
      </c>
      <c r="AE55" s="61">
        <v>27</v>
      </c>
      <c r="AF55" s="61">
        <v>28</v>
      </c>
      <c r="AG55" s="61">
        <v>29</v>
      </c>
      <c r="AH55" s="63">
        <v>30</v>
      </c>
    </row>
    <row r="56" spans="3:34" ht="20.100000000000001" customHeight="1">
      <c r="C56" s="101" t="s">
        <v>93</v>
      </c>
      <c r="D56" s="292">
        <f>+IF('Resultados Detallados'!D227="","-",'Resultados Detallados'!D227)</f>
        <v>2000</v>
      </c>
      <c r="E56" s="293">
        <f>+IF('Resultados Detallados'!E227="","-",'Resultados Detallados'!E227)</f>
        <v>115.61695447418973</v>
      </c>
      <c r="F56" s="293">
        <f>+IF('Resultados Detallados'!F227="","-",'Resultados Detallados'!F227)</f>
        <v>239.86170855906136</v>
      </c>
      <c r="G56" s="293">
        <f>+IF('Resultados Detallados'!G227="","-",'Resultados Detallados'!G227)</f>
        <v>372.84871535887885</v>
      </c>
      <c r="H56" s="293">
        <f>+IF('Resultados Detallados'!H227="","-",'Resultados Detallados'!H227)</f>
        <v>514.15986987475526</v>
      </c>
      <c r="I56" s="293">
        <f>+IF('Resultados Detallados'!I227="","-",'Resultados Detallados'!I227)</f>
        <v>663.40762610264983</v>
      </c>
      <c r="J56" s="293">
        <f>+IF('Resultados Detallados'!J227="","-",'Resultados Detallados'!J227)</f>
        <v>684.78261981567709</v>
      </c>
      <c r="K56" s="293">
        <f>+IF('Resultados Detallados'!K227="","-",'Resultados Detallados'!K227)</f>
        <v>706.15468538012431</v>
      </c>
      <c r="L56" s="293">
        <f>+IF('Resultados Detallados'!L227="","-",'Resultados Detallados'!L227)</f>
        <v>728.19377311083792</v>
      </c>
      <c r="M56" s="293">
        <f>+IF('Resultados Detallados'!M227="","-",'Resultados Detallados'!M227)</f>
        <v>750.18522505878525</v>
      </c>
      <c r="N56" s="293">
        <f>+IF('Resultados Detallados'!N227="","-",'Resultados Detallados'!N227)</f>
        <v>772.0831317782513</v>
      </c>
      <c r="O56" s="293">
        <f>+IF('Resultados Detallados'!O227="","-",'Resultados Detallados'!O227)</f>
        <v>793.84043443176245</v>
      </c>
      <c r="P56" s="293">
        <f>+IF('Resultados Detallados'!P227="","-",'Resultados Detallados'!P227)</f>
        <v>815.40907903527329</v>
      </c>
      <c r="Q56" s="293">
        <f>+IF('Resultados Detallados'!Q227="","-",'Resultados Detallados'!Q227)</f>
        <v>836.74018054283601</v>
      </c>
      <c r="R56" s="293">
        <f>+IF('Resultados Detallados'!R227="","-",'Resultados Detallados'!R227)</f>
        <v>858.62930366583657</v>
      </c>
      <c r="S56" s="293">
        <f>+IF('Resultados Detallados'!S227="","-",'Resultados Detallados'!S227)</f>
        <v>880.22383065303222</v>
      </c>
      <c r="T56" s="293">
        <f>+IF('Resultados Detallados'!T227="","-",'Resultados Detallados'!T227)</f>
        <v>902.36145999395592</v>
      </c>
      <c r="U56" s="293">
        <f>+IF('Resultados Detallados'!U227="","-",'Resultados Detallados'!U227)</f>
        <v>925.05585071280393</v>
      </c>
      <c r="V56" s="293">
        <f>+IF('Resultados Detallados'!V227="","-",'Resultados Detallados'!V227)</f>
        <v>948.32100535823076</v>
      </c>
      <c r="W56" s="293">
        <f>+IF('Resultados Detallados'!W227="","-",'Resultados Detallados'!W227)</f>
        <v>972.17127864299016</v>
      </c>
      <c r="X56" s="293">
        <f>+IF('Resultados Detallados'!X227="","-",'Resultados Detallados'!X227)</f>
        <v>996.62138630086133</v>
      </c>
      <c r="Y56" s="293">
        <f>+IF('Resultados Detallados'!Y227="","-",'Resultados Detallados'!Y227)</f>
        <v>1021.6864141663282</v>
      </c>
      <c r="Z56" s="293">
        <f>+IF('Resultados Detallados'!Z227="","-",'Resultados Detallados'!Z227)</f>
        <v>1047.3818274826112</v>
      </c>
      <c r="AA56" s="293">
        <f>+IF('Resultados Detallados'!AA227="","-",'Resultados Detallados'!AA227)</f>
        <v>1073.723480443799</v>
      </c>
      <c r="AB56" s="293">
        <f>+IF('Resultados Detallados'!AB227="","-",'Resultados Detallados'!AB227)</f>
        <v>1100.7276259769603</v>
      </c>
      <c r="AC56" s="293">
        <f>+IF('Resultados Detallados'!AC227="","-",'Resultados Detallados'!AC227)</f>
        <v>1128.410925770281</v>
      </c>
      <c r="AD56" s="293">
        <f>+IF('Resultados Detallados'!AD227="","-",'Resultados Detallados'!AD227)</f>
        <v>1156.7904605534036</v>
      </c>
      <c r="AE56" s="293">
        <f>+IF('Resultados Detallados'!AE227="","-",'Resultados Detallados'!AE227)</f>
        <v>1185.8837406363216</v>
      </c>
      <c r="AF56" s="293">
        <f>+IF('Resultados Detallados'!AF227="","-",'Resultados Detallados'!AF227)</f>
        <v>1215.7087167133247</v>
      </c>
      <c r="AG56" s="293">
        <f>+IF('Resultados Detallados'!AG227="","-",'Resultados Detallados'!AG227)</f>
        <v>1246.2837909386647</v>
      </c>
      <c r="AH56" s="294">
        <f>+IF('Resultados Detallados'!AH227="","-",'Resultados Detallados'!AH227)</f>
        <v>1277.6278282807721</v>
      </c>
    </row>
    <row r="57" spans="3:34" ht="20.100000000000001" customHeight="1">
      <c r="C57" s="102" t="s">
        <v>94</v>
      </c>
      <c r="D57" s="295">
        <f>+IF('Resultados Detallados'!D228="","-",'Resultados Detallados'!D228)</f>
        <v>2000</v>
      </c>
      <c r="E57" s="296">
        <f>+IF('Resultados Detallados'!E228="","-",'Resultados Detallados'!E228)</f>
        <v>0</v>
      </c>
      <c r="F57" s="296">
        <f>+IF('Resultados Detallados'!F228="","-",'Resultados Detallados'!F228)</f>
        <v>0</v>
      </c>
      <c r="G57" s="296">
        <f>+IF('Resultados Detallados'!G228="","-",'Resultados Detallados'!G228)</f>
        <v>0</v>
      </c>
      <c r="H57" s="296">
        <f>+IF('Resultados Detallados'!H228="","-",'Resultados Detallados'!H228)</f>
        <v>0</v>
      </c>
      <c r="I57" s="296">
        <f>+IF('Resultados Detallados'!I228="","-",'Resultados Detallados'!I228)</f>
        <v>0</v>
      </c>
      <c r="J57" s="296">
        <f>+IF('Resultados Detallados'!J228="","-",'Resultados Detallados'!J228)</f>
        <v>0</v>
      </c>
      <c r="K57" s="296">
        <f>+IF('Resultados Detallados'!K228="","-",'Resultados Detallados'!K228)</f>
        <v>0</v>
      </c>
      <c r="L57" s="296">
        <f>+IF('Resultados Detallados'!L228="","-",'Resultados Detallados'!L228)</f>
        <v>0</v>
      </c>
      <c r="M57" s="296">
        <f>+IF('Resultados Detallados'!M228="","-",'Resultados Detallados'!M228)</f>
        <v>0</v>
      </c>
      <c r="N57" s="296">
        <f>+IF('Resultados Detallados'!N228="","-",'Resultados Detallados'!N228)</f>
        <v>0</v>
      </c>
      <c r="O57" s="296">
        <f>+IF('Resultados Detallados'!O228="","-",'Resultados Detallados'!O228)</f>
        <v>0</v>
      </c>
      <c r="P57" s="296">
        <f>+IF('Resultados Detallados'!P228="","-",'Resultados Detallados'!P228)</f>
        <v>0</v>
      </c>
      <c r="Q57" s="296">
        <f>+IF('Resultados Detallados'!Q228="","-",'Resultados Detallados'!Q228)</f>
        <v>0</v>
      </c>
      <c r="R57" s="296">
        <f>+IF('Resultados Detallados'!R228="","-",'Resultados Detallados'!R228)</f>
        <v>0</v>
      </c>
      <c r="S57" s="296">
        <f>+IF('Resultados Detallados'!S228="","-",'Resultados Detallados'!S228)</f>
        <v>0</v>
      </c>
      <c r="T57" s="296">
        <f>+IF('Resultados Detallados'!T228="","-",'Resultados Detallados'!T228)</f>
        <v>0</v>
      </c>
      <c r="U57" s="296">
        <f>+IF('Resultados Detallados'!U228="","-",'Resultados Detallados'!U228)</f>
        <v>0</v>
      </c>
      <c r="V57" s="296">
        <f>+IF('Resultados Detallados'!V228="","-",'Resultados Detallados'!V228)</f>
        <v>0</v>
      </c>
      <c r="W57" s="296">
        <f>+IF('Resultados Detallados'!W228="","-",'Resultados Detallados'!W228)</f>
        <v>0</v>
      </c>
      <c r="X57" s="296">
        <f>+IF('Resultados Detallados'!X228="","-",'Resultados Detallados'!X228)</f>
        <v>0</v>
      </c>
      <c r="Y57" s="296">
        <f>+IF('Resultados Detallados'!Y228="","-",'Resultados Detallados'!Y228)</f>
        <v>0</v>
      </c>
      <c r="Z57" s="296">
        <f>+IF('Resultados Detallados'!Z228="","-",'Resultados Detallados'!Z228)</f>
        <v>0</v>
      </c>
      <c r="AA57" s="296">
        <f>+IF('Resultados Detallados'!AA228="","-",'Resultados Detallados'!AA228)</f>
        <v>0</v>
      </c>
      <c r="AB57" s="296">
        <f>+IF('Resultados Detallados'!AB228="","-",'Resultados Detallados'!AB228)</f>
        <v>0</v>
      </c>
      <c r="AC57" s="296">
        <f>+IF('Resultados Detallados'!AC228="","-",'Resultados Detallados'!AC228)</f>
        <v>0</v>
      </c>
      <c r="AD57" s="296">
        <f>+IF('Resultados Detallados'!AD228="","-",'Resultados Detallados'!AD228)</f>
        <v>0</v>
      </c>
      <c r="AE57" s="296">
        <f>+IF('Resultados Detallados'!AE228="","-",'Resultados Detallados'!AE228)</f>
        <v>0</v>
      </c>
      <c r="AF57" s="296">
        <f>+IF('Resultados Detallados'!AF228="","-",'Resultados Detallados'!AF228)</f>
        <v>0</v>
      </c>
      <c r="AG57" s="296">
        <f>+IF('Resultados Detallados'!AG228="","-",'Resultados Detallados'!AG228)</f>
        <v>0</v>
      </c>
      <c r="AH57" s="297">
        <f>+IF('Resultados Detallados'!AH228="","-",'Resultados Detallados'!AH228)</f>
        <v>0</v>
      </c>
    </row>
    <row r="58" spans="3:34" ht="20.100000000000001" customHeight="1">
      <c r="C58" s="102" t="s">
        <v>15</v>
      </c>
      <c r="D58" s="295">
        <f>+IF('Resultados Detallados'!D229="","-",'Resultados Detallados'!D229)</f>
        <v>0</v>
      </c>
      <c r="E58" s="296">
        <f>+IF('Resultados Detallados'!E229="","-",'Resultados Detallados'!E229)</f>
        <v>115.61695447418973</v>
      </c>
      <c r="F58" s="296">
        <f>+IF('Resultados Detallados'!F229="","-",'Resultados Detallados'!F229)</f>
        <v>239.86170855906136</v>
      </c>
      <c r="G58" s="296">
        <f>+IF('Resultados Detallados'!G229="","-",'Resultados Detallados'!G229)</f>
        <v>372.84871535887885</v>
      </c>
      <c r="H58" s="296">
        <f>+IF('Resultados Detallados'!H229="","-",'Resultados Detallados'!H229)</f>
        <v>514.15986987475526</v>
      </c>
      <c r="I58" s="296">
        <f>+IF('Resultados Detallados'!I229="","-",'Resultados Detallados'!I229)</f>
        <v>663.40762610264983</v>
      </c>
      <c r="J58" s="296">
        <f>+IF('Resultados Detallados'!J229="","-",'Resultados Detallados'!J229)</f>
        <v>684.78261981567709</v>
      </c>
      <c r="K58" s="296">
        <f>+IF('Resultados Detallados'!K229="","-",'Resultados Detallados'!K229)</f>
        <v>706.15468538012431</v>
      </c>
      <c r="L58" s="296">
        <f>+IF('Resultados Detallados'!L229="","-",'Resultados Detallados'!L229)</f>
        <v>728.19377311083792</v>
      </c>
      <c r="M58" s="296">
        <f>+IF('Resultados Detallados'!M229="","-",'Resultados Detallados'!M229)</f>
        <v>750.18522505878525</v>
      </c>
      <c r="N58" s="296">
        <f>+IF('Resultados Detallados'!N229="","-",'Resultados Detallados'!N229)</f>
        <v>772.0831317782513</v>
      </c>
      <c r="O58" s="296">
        <f>+IF('Resultados Detallados'!O229="","-",'Resultados Detallados'!O229)</f>
        <v>793.84043443176245</v>
      </c>
      <c r="P58" s="296">
        <f>+IF('Resultados Detallados'!P229="","-",'Resultados Detallados'!P229)</f>
        <v>815.40907903527329</v>
      </c>
      <c r="Q58" s="296">
        <f>+IF('Resultados Detallados'!Q229="","-",'Resultados Detallados'!Q229)</f>
        <v>836.74018054283601</v>
      </c>
      <c r="R58" s="296">
        <f>+IF('Resultados Detallados'!R229="","-",'Resultados Detallados'!R229)</f>
        <v>858.62930366583657</v>
      </c>
      <c r="S58" s="296">
        <f>+IF('Resultados Detallados'!S229="","-",'Resultados Detallados'!S229)</f>
        <v>880.22383065303222</v>
      </c>
      <c r="T58" s="296">
        <f>+IF('Resultados Detallados'!T229="","-",'Resultados Detallados'!T229)</f>
        <v>902.36145999395592</v>
      </c>
      <c r="U58" s="296">
        <f>+IF('Resultados Detallados'!U229="","-",'Resultados Detallados'!U229)</f>
        <v>925.05585071280393</v>
      </c>
      <c r="V58" s="296">
        <f>+IF('Resultados Detallados'!V229="","-",'Resultados Detallados'!V229)</f>
        <v>948.32100535823076</v>
      </c>
      <c r="W58" s="296">
        <f>+IF('Resultados Detallados'!W229="","-",'Resultados Detallados'!W229)</f>
        <v>972.17127864299016</v>
      </c>
      <c r="X58" s="296">
        <f>+IF('Resultados Detallados'!X229="","-",'Resultados Detallados'!X229)</f>
        <v>996.62138630086133</v>
      </c>
      <c r="Y58" s="296">
        <f>+IF('Resultados Detallados'!Y229="","-",'Resultados Detallados'!Y229)</f>
        <v>1021.6864141663282</v>
      </c>
      <c r="Z58" s="296">
        <f>+IF('Resultados Detallados'!Z229="","-",'Resultados Detallados'!Z229)</f>
        <v>1047.3818274826112</v>
      </c>
      <c r="AA58" s="296">
        <f>+IF('Resultados Detallados'!AA229="","-",'Resultados Detallados'!AA229)</f>
        <v>1073.723480443799</v>
      </c>
      <c r="AB58" s="296">
        <f>+IF('Resultados Detallados'!AB229="","-",'Resultados Detallados'!AB229)</f>
        <v>1100.7276259769603</v>
      </c>
      <c r="AC58" s="296">
        <f>+IF('Resultados Detallados'!AC229="","-",'Resultados Detallados'!AC229)</f>
        <v>1128.410925770281</v>
      </c>
      <c r="AD58" s="296">
        <f>+IF('Resultados Detallados'!AD229="","-",'Resultados Detallados'!AD229)</f>
        <v>1156.7904605534036</v>
      </c>
      <c r="AE58" s="296">
        <f>+IF('Resultados Detallados'!AE229="","-",'Resultados Detallados'!AE229)</f>
        <v>1185.8837406363216</v>
      </c>
      <c r="AF58" s="296">
        <f>+IF('Resultados Detallados'!AF229="","-",'Resultados Detallados'!AF229)</f>
        <v>1215.7087167133247</v>
      </c>
      <c r="AG58" s="296">
        <f>+IF('Resultados Detallados'!AG229="","-",'Resultados Detallados'!AG229)</f>
        <v>1246.2837909386647</v>
      </c>
      <c r="AH58" s="297">
        <f>+IF('Resultados Detallados'!AH229="","-",'Resultados Detallados'!AH229)</f>
        <v>1277.6278282807721</v>
      </c>
    </row>
    <row r="59" spans="3:34" ht="20.100000000000001" customHeight="1">
      <c r="C59" s="103" t="s">
        <v>95</v>
      </c>
      <c r="D59" s="292">
        <f>+IF('Resultados Detallados'!D230="","-",'Resultados Detallados'!D230)</f>
        <v>-2000</v>
      </c>
      <c r="E59" s="293">
        <f>+IF('Resultados Detallados'!E230="","-",'Resultados Detallados'!E230)</f>
        <v>-17.342543171128458</v>
      </c>
      <c r="F59" s="293">
        <f>+IF('Resultados Detallados'!F230="","-",'Resultados Detallados'!F230)</f>
        <v>-35.9792562838592</v>
      </c>
      <c r="G59" s="293">
        <f>+IF('Resultados Detallados'!G230="","-",'Resultados Detallados'!G230)</f>
        <v>-55.927307303831824</v>
      </c>
      <c r="H59" s="293">
        <f>+IF('Resultados Detallados'!H230="","-",'Resultados Detallados'!H230)</f>
        <v>-77.12398048121328</v>
      </c>
      <c r="I59" s="293">
        <f>+IF('Resultados Detallados'!I230="","-",'Resultados Detallados'!I230)</f>
        <v>-147.59691467332436</v>
      </c>
      <c r="J59" s="293">
        <f>+IF('Resultados Detallados'!J230="","-",'Resultados Detallados'!J230)</f>
        <v>-150.80316373027844</v>
      </c>
      <c r="K59" s="293">
        <f>+IF('Resultados Detallados'!K230="","-",'Resultados Detallados'!K230)</f>
        <v>-154.00897356494551</v>
      </c>
      <c r="L59" s="293">
        <f>+IF('Resultados Detallados'!L230="","-",'Resultados Detallados'!L230)</f>
        <v>-157.31483672455255</v>
      </c>
      <c r="M59" s="293">
        <f>+IF('Resultados Detallados'!M230="","-",'Resultados Detallados'!M230)</f>
        <v>-160.61355451674464</v>
      </c>
      <c r="N59" s="293">
        <f>+IF('Resultados Detallados'!N230="","-",'Resultados Detallados'!N230)</f>
        <v>-163.89824052466454</v>
      </c>
      <c r="O59" s="293">
        <f>+IF('Resultados Detallados'!O230="","-",'Resultados Detallados'!O230)</f>
        <v>-167.16183592269121</v>
      </c>
      <c r="P59" s="293">
        <f>+IF('Resultados Detallados'!P230="","-",'Resultados Detallados'!P230)</f>
        <v>-170.39713261321788</v>
      </c>
      <c r="Q59" s="293">
        <f>+IF('Resultados Detallados'!Q230="","-",'Resultados Detallados'!Q230)</f>
        <v>-173.59679783935226</v>
      </c>
      <c r="R59" s="293">
        <f>+IF('Resultados Detallados'!R230="","-",'Resultados Detallados'!R230)</f>
        <v>-176.88016630780234</v>
      </c>
      <c r="S59" s="293">
        <f>+IF('Resultados Detallados'!S230="","-",'Resultados Detallados'!S230)</f>
        <v>-180.11934535588168</v>
      </c>
      <c r="T59" s="293">
        <f>+IF('Resultados Detallados'!T230="","-",'Resultados Detallados'!T230)</f>
        <v>-183.43998975702024</v>
      </c>
      <c r="U59" s="293">
        <f>+IF('Resultados Detallados'!U230="","-",'Resultados Detallados'!U230)</f>
        <v>-186.84414836484743</v>
      </c>
      <c r="V59" s="293">
        <f>+IF('Resultados Detallados'!V230="","-",'Resultados Detallados'!V230)</f>
        <v>-190.33392156166147</v>
      </c>
      <c r="W59" s="293">
        <f>+IF('Resultados Detallados'!W230="","-",'Resultados Detallados'!W230)</f>
        <v>-193.91146255437539</v>
      </c>
      <c r="X59" s="293">
        <f>+IF('Resultados Detallados'!X230="","-",'Resultados Detallados'!X230)</f>
        <v>-197.57897870305607</v>
      </c>
      <c r="Y59" s="293">
        <f>+IF('Resultados Detallados'!Y230="","-",'Resultados Detallados'!Y230)</f>
        <v>-201.33873288287606</v>
      </c>
      <c r="Z59" s="293">
        <f>+IF('Resultados Detallados'!Z230="","-",'Resultados Detallados'!Z230)</f>
        <v>-205.19304488031855</v>
      </c>
      <c r="AA59" s="293">
        <f>+IF('Resultados Detallados'!AA230="","-",'Resultados Detallados'!AA230)</f>
        <v>-209.14429282449672</v>
      </c>
      <c r="AB59" s="293">
        <f>+IF('Resultados Detallados'!AB230="","-",'Resultados Detallados'!AB230)</f>
        <v>-213.19491465447092</v>
      </c>
      <c r="AC59" s="293">
        <f>+IF('Resultados Detallados'!AC230="","-",'Resultados Detallados'!AC230)</f>
        <v>-169.26163886554212</v>
      </c>
      <c r="AD59" s="293">
        <f>+IF('Resultados Detallados'!AD230="","-",'Resultados Detallados'!AD230)</f>
        <v>-173.5185690830105</v>
      </c>
      <c r="AE59" s="293">
        <f>+IF('Resultados Detallados'!AE230="","-",'Resultados Detallados'!AE230)</f>
        <v>-177.88256109544821</v>
      </c>
      <c r="AF59" s="293">
        <f>+IF('Resultados Detallados'!AF230="","-",'Resultados Detallados'!AF230)</f>
        <v>-182.35630750699869</v>
      </c>
      <c r="AG59" s="293">
        <f>+IF('Resultados Detallados'!AG230="","-",'Resultados Detallados'!AG230)</f>
        <v>-186.94256864079969</v>
      </c>
      <c r="AH59" s="294">
        <f>+IF('Resultados Detallados'!AH230="","-",'Resultados Detallados'!AH230)</f>
        <v>-191.64417424211581</v>
      </c>
    </row>
    <row r="60" spans="3:34" ht="20.100000000000001" customHeight="1">
      <c r="C60" s="104" t="s">
        <v>22</v>
      </c>
      <c r="D60" s="298">
        <f>+IF('Resultados Detallados'!D231="","-",'Resultados Detallados'!D231)</f>
        <v>0</v>
      </c>
      <c r="E60" s="299">
        <f>+IF('Resultados Detallados'!E231="","-",'Resultados Detallados'!E231)</f>
        <v>0</v>
      </c>
      <c r="F60" s="299">
        <f>+IF('Resultados Detallados'!F231="","-",'Resultados Detallados'!F231)</f>
        <v>0</v>
      </c>
      <c r="G60" s="299">
        <f>+IF('Resultados Detallados'!G231="","-",'Resultados Detallados'!G231)</f>
        <v>0</v>
      </c>
      <c r="H60" s="299">
        <f>+IF('Resultados Detallados'!H231="","-",'Resultados Detallados'!H231)</f>
        <v>0</v>
      </c>
      <c r="I60" s="299">
        <f>+IF('Resultados Detallados'!I231="","-",'Resultados Detallados'!I231)</f>
        <v>0</v>
      </c>
      <c r="J60" s="299">
        <f>+IF('Resultados Detallados'!J231="","-",'Resultados Detallados'!J231)</f>
        <v>0</v>
      </c>
      <c r="K60" s="299">
        <f>+IF('Resultados Detallados'!K231="","-",'Resultados Detallados'!K231)</f>
        <v>0</v>
      </c>
      <c r="L60" s="299">
        <f>+IF('Resultados Detallados'!L231="","-",'Resultados Detallados'!L231)</f>
        <v>0</v>
      </c>
      <c r="M60" s="299">
        <f>+IF('Resultados Detallados'!M231="","-",'Resultados Detallados'!M231)</f>
        <v>0</v>
      </c>
      <c r="N60" s="299">
        <f>+IF('Resultados Detallados'!N231="","-",'Resultados Detallados'!N231)</f>
        <v>0</v>
      </c>
      <c r="O60" s="299">
        <f>+IF('Resultados Detallados'!O231="","-",'Resultados Detallados'!O231)</f>
        <v>0</v>
      </c>
      <c r="P60" s="299">
        <f>+IF('Resultados Detallados'!P231="","-",'Resultados Detallados'!P231)</f>
        <v>0</v>
      </c>
      <c r="Q60" s="299">
        <f>+IF('Resultados Detallados'!Q231="","-",'Resultados Detallados'!Q231)</f>
        <v>0</v>
      </c>
      <c r="R60" s="299">
        <f>+IF('Resultados Detallados'!R231="","-",'Resultados Detallados'!R231)</f>
        <v>0</v>
      </c>
      <c r="S60" s="299">
        <f>+IF('Resultados Detallados'!S231="","-",'Resultados Detallados'!S231)</f>
        <v>0</v>
      </c>
      <c r="T60" s="299">
        <f>+IF('Resultados Detallados'!T231="","-",'Resultados Detallados'!T231)</f>
        <v>0</v>
      </c>
      <c r="U60" s="299">
        <f>+IF('Resultados Detallados'!U231="","-",'Resultados Detallados'!U231)</f>
        <v>0</v>
      </c>
      <c r="V60" s="299">
        <f>+IF('Resultados Detallados'!V231="","-",'Resultados Detallados'!V231)</f>
        <v>0</v>
      </c>
      <c r="W60" s="299">
        <f>+IF('Resultados Detallados'!W231="","-",'Resultados Detallados'!W231)</f>
        <v>0</v>
      </c>
      <c r="X60" s="299">
        <f>+IF('Resultados Detallados'!X231="","-",'Resultados Detallados'!X231)</f>
        <v>0</v>
      </c>
      <c r="Y60" s="299">
        <f>+IF('Resultados Detallados'!Y231="","-",'Resultados Detallados'!Y231)</f>
        <v>0</v>
      </c>
      <c r="Z60" s="299">
        <f>+IF('Resultados Detallados'!Z231="","-",'Resultados Detallados'!Z231)</f>
        <v>0</v>
      </c>
      <c r="AA60" s="299">
        <f>+IF('Resultados Detallados'!AA231="","-",'Resultados Detallados'!AA231)</f>
        <v>0</v>
      </c>
      <c r="AB60" s="299">
        <f>+IF('Resultados Detallados'!AB231="","-",'Resultados Detallados'!AB231)</f>
        <v>0</v>
      </c>
      <c r="AC60" s="299">
        <f>+IF('Resultados Detallados'!AC231="","-",'Resultados Detallados'!AC231)</f>
        <v>0</v>
      </c>
      <c r="AD60" s="299">
        <f>+IF('Resultados Detallados'!AD231="","-",'Resultados Detallados'!AD231)</f>
        <v>0</v>
      </c>
      <c r="AE60" s="299">
        <f>+IF('Resultados Detallados'!AE231="","-",'Resultados Detallados'!AE231)</f>
        <v>0</v>
      </c>
      <c r="AF60" s="299">
        <f>+IF('Resultados Detallados'!AF231="","-",'Resultados Detallados'!AF231)</f>
        <v>0</v>
      </c>
      <c r="AG60" s="299">
        <f>+IF('Resultados Detallados'!AG231="","-",'Resultados Detallados'!AG231)</f>
        <v>0</v>
      </c>
      <c r="AH60" s="300">
        <f>+IF('Resultados Detallados'!AH231="","-",'Resultados Detallados'!AH231)</f>
        <v>0</v>
      </c>
    </row>
    <row r="61" spans="3:34" ht="20.100000000000001" customHeight="1">
      <c r="C61" s="104" t="s">
        <v>4</v>
      </c>
      <c r="D61" s="301">
        <f>+IF('Resultados Detallados'!D232="","-",'Resultados Detallados'!D232)</f>
        <v>-2000</v>
      </c>
      <c r="E61" s="302">
        <f>+IF('Resultados Detallados'!E232="","-",'Resultados Detallados'!E232)</f>
        <v>0</v>
      </c>
      <c r="F61" s="302">
        <f>+IF('Resultados Detallados'!F232="","-",'Resultados Detallados'!F232)</f>
        <v>0</v>
      </c>
      <c r="G61" s="302">
        <f>+IF('Resultados Detallados'!G232="","-",'Resultados Detallados'!G232)</f>
        <v>0</v>
      </c>
      <c r="H61" s="302">
        <f>+IF('Resultados Detallados'!H232="","-",'Resultados Detallados'!H232)</f>
        <v>0</v>
      </c>
      <c r="I61" s="302">
        <f>+IF('Resultados Detallados'!I232="","-",'Resultados Detallados'!I232)</f>
        <v>0</v>
      </c>
      <c r="J61" s="302">
        <f>+IF('Resultados Detallados'!J232="","-",'Resultados Detallados'!J232)</f>
        <v>0</v>
      </c>
      <c r="K61" s="302">
        <f>+IF('Resultados Detallados'!K232="","-",'Resultados Detallados'!K232)</f>
        <v>0</v>
      </c>
      <c r="L61" s="302">
        <f>+IF('Resultados Detallados'!L232="","-",'Resultados Detallados'!L232)</f>
        <v>0</v>
      </c>
      <c r="M61" s="302">
        <f>+IF('Resultados Detallados'!M232="","-",'Resultados Detallados'!M232)</f>
        <v>0</v>
      </c>
      <c r="N61" s="302">
        <f>+IF('Resultados Detallados'!N232="","-",'Resultados Detallados'!N232)</f>
        <v>0</v>
      </c>
      <c r="O61" s="302">
        <f>+IF('Resultados Detallados'!O232="","-",'Resultados Detallados'!O232)</f>
        <v>0</v>
      </c>
      <c r="P61" s="302">
        <f>+IF('Resultados Detallados'!P232="","-",'Resultados Detallados'!P232)</f>
        <v>0</v>
      </c>
      <c r="Q61" s="302">
        <f>+IF('Resultados Detallados'!Q232="","-",'Resultados Detallados'!Q232)</f>
        <v>0</v>
      </c>
      <c r="R61" s="302">
        <f>+IF('Resultados Detallados'!R232="","-",'Resultados Detallados'!R232)</f>
        <v>0</v>
      </c>
      <c r="S61" s="302">
        <f>+IF('Resultados Detallados'!S232="","-",'Resultados Detallados'!S232)</f>
        <v>0</v>
      </c>
      <c r="T61" s="302">
        <f>+IF('Resultados Detallados'!T232="","-",'Resultados Detallados'!T232)</f>
        <v>0</v>
      </c>
      <c r="U61" s="302">
        <f>+IF('Resultados Detallados'!U232="","-",'Resultados Detallados'!U232)</f>
        <v>0</v>
      </c>
      <c r="V61" s="302">
        <f>+IF('Resultados Detallados'!V232="","-",'Resultados Detallados'!V232)</f>
        <v>0</v>
      </c>
      <c r="W61" s="302">
        <f>+IF('Resultados Detallados'!W232="","-",'Resultados Detallados'!W232)</f>
        <v>0</v>
      </c>
      <c r="X61" s="302">
        <f>+IF('Resultados Detallados'!X232="","-",'Resultados Detallados'!X232)</f>
        <v>0</v>
      </c>
      <c r="Y61" s="302">
        <f>+IF('Resultados Detallados'!Y232="","-",'Resultados Detallados'!Y232)</f>
        <v>0</v>
      </c>
      <c r="Z61" s="302">
        <f>+IF('Resultados Detallados'!Z232="","-",'Resultados Detallados'!Z232)</f>
        <v>0</v>
      </c>
      <c r="AA61" s="302">
        <f>+IF('Resultados Detallados'!AA232="","-",'Resultados Detallados'!AA232)</f>
        <v>0</v>
      </c>
      <c r="AB61" s="302">
        <f>+IF('Resultados Detallados'!AB232="","-",'Resultados Detallados'!AB232)</f>
        <v>0</v>
      </c>
      <c r="AC61" s="302">
        <f>+IF('Resultados Detallados'!AC232="","-",'Resultados Detallados'!AC232)</f>
        <v>0</v>
      </c>
      <c r="AD61" s="302">
        <f>+IF('Resultados Detallados'!AD232="","-",'Resultados Detallados'!AD232)</f>
        <v>0</v>
      </c>
      <c r="AE61" s="302">
        <f>+IF('Resultados Detallados'!AE232="","-",'Resultados Detallados'!AE232)</f>
        <v>0</v>
      </c>
      <c r="AF61" s="302">
        <f>+IF('Resultados Detallados'!AF232="","-",'Resultados Detallados'!AF232)</f>
        <v>0</v>
      </c>
      <c r="AG61" s="302">
        <f>+IF('Resultados Detallados'!AG232="","-",'Resultados Detallados'!AG232)</f>
        <v>0</v>
      </c>
      <c r="AH61" s="303">
        <f>+IF('Resultados Detallados'!AH232="","-",'Resultados Detallados'!AH232)</f>
        <v>0</v>
      </c>
    </row>
    <row r="62" spans="3:34" ht="20.100000000000001" customHeight="1">
      <c r="C62" s="105" t="s">
        <v>51</v>
      </c>
      <c r="D62" s="304">
        <f>+IF('Resultados Detallados'!D233="","-",'Resultados Detallados'!D233)</f>
        <v>0</v>
      </c>
      <c r="E62" s="305">
        <f>+IF('Resultados Detallados'!E233="","-",'Resultados Detallados'!E233)</f>
        <v>-17.342543171128458</v>
      </c>
      <c r="F62" s="305">
        <f>+IF('Resultados Detallados'!F233="","-",'Resultados Detallados'!F233)</f>
        <v>-35.9792562838592</v>
      </c>
      <c r="G62" s="305">
        <f>+IF('Resultados Detallados'!G233="","-",'Resultados Detallados'!G233)</f>
        <v>-55.927307303831824</v>
      </c>
      <c r="H62" s="305">
        <f>+IF('Resultados Detallados'!H233="","-",'Resultados Detallados'!H233)</f>
        <v>-77.12398048121328</v>
      </c>
      <c r="I62" s="305">
        <f>+IF('Resultados Detallados'!I233="","-",'Resultados Detallados'!I233)</f>
        <v>-99.511143915397483</v>
      </c>
      <c r="J62" s="305">
        <f>+IF('Resultados Detallados'!J233="","-",'Resultados Detallados'!J233)</f>
        <v>-102.71739297235156</v>
      </c>
      <c r="K62" s="305">
        <f>+IF('Resultados Detallados'!K233="","-",'Resultados Detallados'!K233)</f>
        <v>-105.92320280701864</v>
      </c>
      <c r="L62" s="305">
        <f>+IF('Resultados Detallados'!L233="","-",'Resultados Detallados'!L233)</f>
        <v>-109.22906596662568</v>
      </c>
      <c r="M62" s="305">
        <f>+IF('Resultados Detallados'!M233="","-",'Resultados Detallados'!M233)</f>
        <v>-112.52778375881779</v>
      </c>
      <c r="N62" s="305">
        <f>+IF('Resultados Detallados'!N233="","-",'Resultados Detallados'!N233)</f>
        <v>-115.81246976673769</v>
      </c>
      <c r="O62" s="305">
        <f>+IF('Resultados Detallados'!O233="","-",'Resultados Detallados'!O233)</f>
        <v>-119.07606516476436</v>
      </c>
      <c r="P62" s="305">
        <f>+IF('Resultados Detallados'!P233="","-",'Resultados Detallados'!P233)</f>
        <v>-122.311361855291</v>
      </c>
      <c r="Q62" s="305">
        <f>+IF('Resultados Detallados'!Q233="","-",'Resultados Detallados'!Q233)</f>
        <v>-125.51102708142538</v>
      </c>
      <c r="R62" s="305">
        <f>+IF('Resultados Detallados'!R233="","-",'Resultados Detallados'!R233)</f>
        <v>-128.79439554987547</v>
      </c>
      <c r="S62" s="305">
        <f>+IF('Resultados Detallados'!S233="","-",'Resultados Detallados'!S233)</f>
        <v>-132.03357459795481</v>
      </c>
      <c r="T62" s="305">
        <f>+IF('Resultados Detallados'!T233="","-",'Resultados Detallados'!T233)</f>
        <v>-135.35421899909338</v>
      </c>
      <c r="U62" s="305">
        <f>+IF('Resultados Detallados'!U233="","-",'Resultados Detallados'!U233)</f>
        <v>-138.75837760692059</v>
      </c>
      <c r="V62" s="305">
        <f>+IF('Resultados Detallados'!V233="","-",'Resultados Detallados'!V233)</f>
        <v>-142.2481508037346</v>
      </c>
      <c r="W62" s="305">
        <f>+IF('Resultados Detallados'!W233="","-",'Resultados Detallados'!W233)</f>
        <v>-145.82569179644852</v>
      </c>
      <c r="X62" s="305">
        <f>+IF('Resultados Detallados'!X233="","-",'Resultados Detallados'!X233)</f>
        <v>-149.4932079451292</v>
      </c>
      <c r="Y62" s="305">
        <f>+IF('Resultados Detallados'!Y233="","-",'Resultados Detallados'!Y233)</f>
        <v>-153.25296212494919</v>
      </c>
      <c r="Z62" s="305">
        <f>+IF('Resultados Detallados'!Z233="","-",'Resultados Detallados'!Z233)</f>
        <v>-157.10727412239169</v>
      </c>
      <c r="AA62" s="305">
        <f>+IF('Resultados Detallados'!AA233="","-",'Resultados Detallados'!AA233)</f>
        <v>-161.05852206656982</v>
      </c>
      <c r="AB62" s="305">
        <f>+IF('Resultados Detallados'!AB233="","-",'Resultados Detallados'!AB233)</f>
        <v>-165.10914389654405</v>
      </c>
      <c r="AC62" s="305">
        <f>+IF('Resultados Detallados'!AC233="","-",'Resultados Detallados'!AC233)</f>
        <v>-169.26163886554212</v>
      </c>
      <c r="AD62" s="305">
        <f>+IF('Resultados Detallados'!AD233="","-",'Resultados Detallados'!AD233)</f>
        <v>-173.5185690830105</v>
      </c>
      <c r="AE62" s="305">
        <f>+IF('Resultados Detallados'!AE233="","-",'Resultados Detallados'!AE233)</f>
        <v>-177.88256109544821</v>
      </c>
      <c r="AF62" s="305">
        <f>+IF('Resultados Detallados'!AF233="","-",'Resultados Detallados'!AF233)</f>
        <v>-182.35630750699869</v>
      </c>
      <c r="AG62" s="305">
        <f>+IF('Resultados Detallados'!AG233="","-",'Resultados Detallados'!AG233)</f>
        <v>-186.94256864079969</v>
      </c>
      <c r="AH62" s="303">
        <f>+IF('Resultados Detallados'!AH233="","-",'Resultados Detallados'!AH233)</f>
        <v>-191.64417424211581</v>
      </c>
    </row>
    <row r="63" spans="3:34" ht="20.100000000000001" customHeight="1">
      <c r="C63" s="105" t="s">
        <v>163</v>
      </c>
      <c r="D63" s="304">
        <f>+IF('Resultados Detallados'!D234="","-",'Resultados Detallados'!D234)</f>
        <v>0</v>
      </c>
      <c r="E63" s="305">
        <f>+IF('Resultados Detallados'!E234="","-",'Resultados Detallados'!E234)</f>
        <v>0</v>
      </c>
      <c r="F63" s="305">
        <f>+IF('Resultados Detallados'!F234="","-",'Resultados Detallados'!F234)</f>
        <v>0</v>
      </c>
      <c r="G63" s="305">
        <f>+IF('Resultados Detallados'!G234="","-",'Resultados Detallados'!G234)</f>
        <v>0</v>
      </c>
      <c r="H63" s="305">
        <f>+IF('Resultados Detallados'!H234="","-",'Resultados Detallados'!H234)</f>
        <v>0</v>
      </c>
      <c r="I63" s="305">
        <f>+IF('Resultados Detallados'!I234="","-",'Resultados Detallados'!I234)</f>
        <v>-25.610769994385773</v>
      </c>
      <c r="J63" s="305">
        <f>+IF('Resultados Detallados'!J234="","-",'Resultados Detallados'!J234)</f>
        <v>-26.43031463420612</v>
      </c>
      <c r="K63" s="305">
        <f>+IF('Resultados Detallados'!K234="","-",'Resultados Detallados'!K234)</f>
        <v>-27.276084702500714</v>
      </c>
      <c r="L63" s="305">
        <f>+IF('Resultados Detallados'!L234="","-",'Resultados Detallados'!L234)</f>
        <v>-28.148919412980735</v>
      </c>
      <c r="M63" s="305">
        <f>+IF('Resultados Detallados'!M234="","-",'Resultados Detallados'!M234)</f>
        <v>-29.049684834196125</v>
      </c>
      <c r="N63" s="305">
        <f>+IF('Resultados Detallados'!N234="","-",'Resultados Detallados'!N234)</f>
        <v>-29.979274748890397</v>
      </c>
      <c r="O63" s="305">
        <f>+IF('Resultados Detallados'!O234="","-",'Resultados Detallados'!O234)</f>
        <v>-30.93861154085489</v>
      </c>
      <c r="P63" s="305">
        <f>+IF('Resultados Detallados'!P234="","-",'Resultados Detallados'!P234)</f>
        <v>-31.928647110162249</v>
      </c>
      <c r="Q63" s="305">
        <f>+IF('Resultados Detallados'!Q234="","-",'Resultados Detallados'!Q234)</f>
        <v>-32.950363817687439</v>
      </c>
      <c r="R63" s="305">
        <f>+IF('Resultados Detallados'!R234="","-",'Resultados Detallados'!R234)</f>
        <v>-34.004775459853434</v>
      </c>
      <c r="S63" s="305">
        <f>+IF('Resultados Detallados'!S234="","-",'Resultados Detallados'!S234)</f>
        <v>-35.092928274568756</v>
      </c>
      <c r="T63" s="305">
        <f>+IF('Resultados Detallados'!T234="","-",'Resultados Detallados'!T234)</f>
        <v>-36.215901979354953</v>
      </c>
      <c r="U63" s="305">
        <f>+IF('Resultados Detallados'!U234="","-",'Resultados Detallados'!U234)</f>
        <v>-37.374810842694309</v>
      </c>
      <c r="V63" s="305">
        <f>+IF('Resultados Detallados'!V234="","-",'Resultados Detallados'!V234)</f>
        <v>-38.570804789660528</v>
      </c>
      <c r="W63" s="305">
        <f>+IF('Resultados Detallados'!W234="","-",'Resultados Detallados'!W234)</f>
        <v>-39.805070542929663</v>
      </c>
      <c r="X63" s="305">
        <f>+IF('Resultados Detallados'!X234="","-",'Resultados Detallados'!X234)</f>
        <v>-41.07883280030341</v>
      </c>
      <c r="Y63" s="305">
        <f>+IF('Resultados Detallados'!Y234="","-",'Resultados Detallados'!Y234)</f>
        <v>-42.393355449913123</v>
      </c>
      <c r="Z63" s="305">
        <f>+IF('Resultados Detallados'!Z234="","-",'Resultados Detallados'!Z234)</f>
        <v>-43.749942824310338</v>
      </c>
      <c r="AA63" s="305">
        <f>+IF('Resultados Detallados'!AA234="","-",'Resultados Detallados'!AA234)</f>
        <v>-45.149940994688272</v>
      </c>
      <c r="AB63" s="305">
        <f>+IF('Resultados Detallados'!AB234="","-",'Resultados Detallados'!AB234)</f>
        <v>-46.594739106518297</v>
      </c>
      <c r="AC63" s="305">
        <f>+IF('Resultados Detallados'!AC234="","-",'Resultados Detallados'!AC234)</f>
        <v>0</v>
      </c>
      <c r="AD63" s="305">
        <f>+IF('Resultados Detallados'!AD234="","-",'Resultados Detallados'!AD234)</f>
        <v>0</v>
      </c>
      <c r="AE63" s="305">
        <f>+IF('Resultados Detallados'!AE234="","-",'Resultados Detallados'!AE234)</f>
        <v>0</v>
      </c>
      <c r="AF63" s="305">
        <f>+IF('Resultados Detallados'!AF234="","-",'Resultados Detallados'!AF234)</f>
        <v>0</v>
      </c>
      <c r="AG63" s="305">
        <f>+IF('Resultados Detallados'!AG234="","-",'Resultados Detallados'!AG234)</f>
        <v>0</v>
      </c>
      <c r="AH63" s="303">
        <f>+IF('Resultados Detallados'!AH234="","-",'Resultados Detallados'!AH234)</f>
        <v>0</v>
      </c>
    </row>
    <row r="64" spans="3:34" ht="20.100000000000001" customHeight="1" thickBot="1">
      <c r="C64" s="106" t="s">
        <v>53</v>
      </c>
      <c r="D64" s="304">
        <f>+IF('Resultados Detallados'!D235="","-",'Resultados Detallados'!D235)</f>
        <v>0</v>
      </c>
      <c r="E64" s="305">
        <f>+IF('Resultados Detallados'!E235="","-",'Resultados Detallados'!E235)</f>
        <v>0</v>
      </c>
      <c r="F64" s="305">
        <f>+IF('Resultados Detallados'!F235="","-",'Resultados Detallados'!F235)</f>
        <v>0</v>
      </c>
      <c r="G64" s="305">
        <f>+IF('Resultados Detallados'!G235="","-",'Resultados Detallados'!G235)</f>
        <v>0</v>
      </c>
      <c r="H64" s="305">
        <f>+IF('Resultados Detallados'!H235="","-",'Resultados Detallados'!H235)</f>
        <v>0</v>
      </c>
      <c r="I64" s="305">
        <f>+IF('Resultados Detallados'!I235="","-",'Resultados Detallados'!I235)</f>
        <v>-22.475000763541093</v>
      </c>
      <c r="J64" s="305">
        <f>+IF('Resultados Detallados'!J235="","-",'Resultados Detallados'!J235)</f>
        <v>-21.65545612372075</v>
      </c>
      <c r="K64" s="305">
        <f>+IF('Resultados Detallados'!K235="","-",'Resultados Detallados'!K235)</f>
        <v>-20.809686055426155</v>
      </c>
      <c r="L64" s="305">
        <f>+IF('Resultados Detallados'!L235="","-",'Resultados Detallados'!L235)</f>
        <v>-19.936851344946131</v>
      </c>
      <c r="M64" s="305">
        <f>+IF('Resultados Detallados'!M235="","-",'Resultados Detallados'!M235)</f>
        <v>-19.036085923730745</v>
      </c>
      <c r="N64" s="305">
        <f>+IF('Resultados Detallados'!N235="","-",'Resultados Detallados'!N235)</f>
        <v>-18.106496009036469</v>
      </c>
      <c r="O64" s="305">
        <f>+IF('Resultados Detallados'!O235="","-",'Resultados Detallados'!O235)</f>
        <v>-17.147159217071977</v>
      </c>
      <c r="P64" s="305">
        <f>+IF('Resultados Detallados'!P235="","-",'Resultados Detallados'!P235)</f>
        <v>-16.157123647764621</v>
      </c>
      <c r="Q64" s="305">
        <f>+IF('Resultados Detallados'!Q235="","-",'Resultados Detallados'!Q235)</f>
        <v>-15.135406940239427</v>
      </c>
      <c r="R64" s="305">
        <f>+IF('Resultados Detallados'!R235="","-",'Resultados Detallados'!R235)</f>
        <v>-14.080995298073431</v>
      </c>
      <c r="S64" s="305">
        <f>+IF('Resultados Detallados'!S235="","-",'Resultados Detallados'!S235)</f>
        <v>-12.992842483358119</v>
      </c>
      <c r="T64" s="305">
        <f>+IF('Resultados Detallados'!T235="","-",'Resultados Detallados'!T235)</f>
        <v>-11.86986877857192</v>
      </c>
      <c r="U64" s="305">
        <f>+IF('Resultados Detallados'!U235="","-",'Resultados Detallados'!U235)</f>
        <v>-10.710959915232559</v>
      </c>
      <c r="V64" s="305">
        <f>+IF('Resultados Detallados'!V235="","-",'Resultados Detallados'!V235)</f>
        <v>-9.5149659682663419</v>
      </c>
      <c r="W64" s="305">
        <f>+IF('Resultados Detallados'!W235="","-",'Resultados Detallados'!W235)</f>
        <v>-8.2807002149972053</v>
      </c>
      <c r="X64" s="305">
        <f>+IF('Resultados Detallados'!X235="","-",'Resultados Detallados'!X235)</f>
        <v>-7.0069379576234558</v>
      </c>
      <c r="Y64" s="305">
        <f>+IF('Resultados Detallados'!Y235="","-",'Resultados Detallados'!Y235)</f>
        <v>-5.6924153080137465</v>
      </c>
      <c r="Z64" s="305">
        <f>+IF('Resultados Detallados'!Z235="","-",'Resultados Detallados'!Z235)</f>
        <v>-4.3358279336165273</v>
      </c>
      <c r="AA64" s="305">
        <f>+IF('Resultados Detallados'!AA235="","-",'Resultados Detallados'!AA235)</f>
        <v>-2.9358297632385955</v>
      </c>
      <c r="AB64" s="305">
        <f>+IF('Resultados Detallados'!AB235="","-",'Resultados Detallados'!AB235)</f>
        <v>-1.4910316514085711</v>
      </c>
      <c r="AC64" s="305">
        <f>+IF('Resultados Detallados'!AC235="","-",'Resultados Detallados'!AC235)</f>
        <v>0</v>
      </c>
      <c r="AD64" s="305">
        <f>+IF('Resultados Detallados'!AD235="","-",'Resultados Detallados'!AD235)</f>
        <v>0</v>
      </c>
      <c r="AE64" s="305">
        <f>+IF('Resultados Detallados'!AE235="","-",'Resultados Detallados'!AE235)</f>
        <v>0</v>
      </c>
      <c r="AF64" s="306">
        <f>+IF('Resultados Detallados'!AF235="","-",'Resultados Detallados'!AF235)</f>
        <v>0</v>
      </c>
      <c r="AG64" s="305">
        <f>+IF('Resultados Detallados'!AG235="","-",'Resultados Detallados'!AG235)</f>
        <v>0</v>
      </c>
      <c r="AH64" s="307">
        <f>+IF('Resultados Detallados'!AH235="","-",'Resultados Detallados'!AH235)</f>
        <v>0</v>
      </c>
    </row>
    <row r="65" spans="3:34" ht="20.100000000000001" customHeight="1" thickBot="1">
      <c r="C65" s="107" t="s">
        <v>160</v>
      </c>
      <c r="D65" s="308">
        <f>+IF('Resultados Detallados'!D236="","-",'Resultados Detallados'!D236)</f>
        <v>0</v>
      </c>
      <c r="E65" s="309">
        <f>+IF('Resultados Detallados'!E236="","-",'Resultados Detallados'!E236)</f>
        <v>98.274411303061271</v>
      </c>
      <c r="F65" s="310">
        <f>+IF('Resultados Detallados'!F236="","-",'Resultados Detallados'!F236)</f>
        <v>203.88245227520216</v>
      </c>
      <c r="G65" s="308">
        <f>+IF('Resultados Detallados'!G236="","-",'Resultados Detallados'!G236)</f>
        <v>316.92140805504704</v>
      </c>
      <c r="H65" s="309">
        <f>+IF('Resultados Detallados'!H236="","-",'Resultados Detallados'!H236)</f>
        <v>437.03588939354194</v>
      </c>
      <c r="I65" s="309">
        <f>+IF('Resultados Detallados'!I236="","-",'Resultados Detallados'!I236)</f>
        <v>515.81071142932547</v>
      </c>
      <c r="J65" s="308">
        <f>+IF('Resultados Detallados'!J236="","-",'Resultados Detallados'!J236)</f>
        <v>533.97945608539851</v>
      </c>
      <c r="K65" s="309">
        <f>+IF('Resultados Detallados'!K236="","-",'Resultados Detallados'!K236)</f>
        <v>552.14571181517874</v>
      </c>
      <c r="L65" s="309">
        <f>+IF('Resultados Detallados'!L236="","-",'Resultados Detallados'!L236)</f>
        <v>570.87893638628532</v>
      </c>
      <c r="M65" s="310">
        <f>+IF('Resultados Detallados'!M236="","-",'Resultados Detallados'!M236)</f>
        <v>589.57167054204058</v>
      </c>
      <c r="N65" s="310">
        <f>+IF('Resultados Detallados'!N236="","-",'Resultados Detallados'!N236)</f>
        <v>608.18489125358678</v>
      </c>
      <c r="O65" s="308">
        <f>+IF('Resultados Detallados'!O236="","-",'Resultados Detallados'!O236)</f>
        <v>626.67859850907121</v>
      </c>
      <c r="P65" s="309">
        <f>+IF('Resultados Detallados'!P236="","-",'Resultados Detallados'!P236)</f>
        <v>645.01194642205542</v>
      </c>
      <c r="Q65" s="308">
        <f>+IF('Resultados Detallados'!Q236="","-",'Resultados Detallados'!Q236)</f>
        <v>663.14338270348367</v>
      </c>
      <c r="R65" s="309">
        <f>+IF('Resultados Detallados'!R236="","-",'Resultados Detallados'!R236)</f>
        <v>681.74913735803432</v>
      </c>
      <c r="S65" s="309">
        <f>+IF('Resultados Detallados'!S236="","-",'Resultados Detallados'!S236)</f>
        <v>700.1044852971504</v>
      </c>
      <c r="T65" s="309">
        <f>+IF('Resultados Detallados'!T236="","-",'Resultados Detallados'!T236)</f>
        <v>718.92147023693565</v>
      </c>
      <c r="U65" s="310">
        <f>+IF('Resultados Detallados'!U236="","-",'Resultados Detallados'!U236)</f>
        <v>738.21170234795648</v>
      </c>
      <c r="V65" s="308">
        <f>+IF('Resultados Detallados'!V236="","-",'Resultados Detallados'!V236)</f>
        <v>757.98708379656932</v>
      </c>
      <c r="W65" s="309">
        <f>+IF('Resultados Detallados'!W236="","-",'Resultados Detallados'!W236)</f>
        <v>778.2598160886148</v>
      </c>
      <c r="X65" s="309">
        <f>+IF('Resultados Detallados'!X236="","-",'Resultados Detallados'!X236)</f>
        <v>799.04240759780532</v>
      </c>
      <c r="Y65" s="309">
        <f>+IF('Resultados Detallados'!Y236="","-",'Resultados Detallados'!Y236)</f>
        <v>820.34768128345206</v>
      </c>
      <c r="Z65" s="310">
        <f>+IF('Resultados Detallados'!Z236="","-",'Resultados Detallados'!Z236)</f>
        <v>842.18878260229269</v>
      </c>
      <c r="AA65" s="310">
        <f>+IF('Resultados Detallados'!AA236="","-",'Resultados Detallados'!AA236)</f>
        <v>864.57918761930216</v>
      </c>
      <c r="AB65" s="308">
        <f>+IF('Resultados Detallados'!AB236="","-",'Resultados Detallados'!AB236)</f>
        <v>887.53271132248938</v>
      </c>
      <c r="AC65" s="309">
        <f>+IF('Resultados Detallados'!AC236="","-",'Resultados Detallados'!AC236)</f>
        <v>959.1492869047388</v>
      </c>
      <c r="AD65" s="309">
        <f>+IF('Resultados Detallados'!AD236="","-",'Resultados Detallados'!AD236)</f>
        <v>983.27189147039292</v>
      </c>
      <c r="AE65" s="309">
        <f>+IF('Resultados Detallados'!AE236="","-",'Resultados Detallados'!AE236)</f>
        <v>1008.0011795408733</v>
      </c>
      <c r="AF65" s="309">
        <f>+IF('Resultados Detallados'!AF236="","-",'Resultados Detallados'!AF236)</f>
        <v>1033.352409206326</v>
      </c>
      <c r="AG65" s="309">
        <f>+IF('Resultados Detallados'!AG236="","-",'Resultados Detallados'!AG236)</f>
        <v>1059.341222297865</v>
      </c>
      <c r="AH65" s="311">
        <f>+IF('Resultados Detallados'!AH236="","-",'Resultados Detallados'!AH236)</f>
        <v>1085.9836540386564</v>
      </c>
    </row>
    <row r="66" spans="3:34" ht="20.100000000000001" customHeight="1" thickBot="1">
      <c r="C66" s="118" t="s">
        <v>161</v>
      </c>
      <c r="D66" s="312">
        <f>+IF('Resultados Detallados'!D237="","-",'Resultados Detallados'!D237)</f>
        <v>0</v>
      </c>
      <c r="E66" s="313">
        <f>+IF('Resultados Detallados'!E237="","-",'Resultados Detallados'!E237)</f>
        <v>98.274411303061271</v>
      </c>
      <c r="F66" s="314">
        <f>+IF('Resultados Detallados'!F237="","-",'Resultados Detallados'!F237)</f>
        <v>302.15686357826343</v>
      </c>
      <c r="G66" s="312">
        <f>+IF('Resultados Detallados'!G237="","-",'Resultados Detallados'!G237)</f>
        <v>619.07827163331046</v>
      </c>
      <c r="H66" s="313">
        <f>+IF('Resultados Detallados'!H237="","-",'Resultados Detallados'!H237)</f>
        <v>1056.1141610268523</v>
      </c>
      <c r="I66" s="313">
        <f>+IF('Resultados Detallados'!I237="","-",'Resultados Detallados'!I237)</f>
        <v>1571.924872456178</v>
      </c>
      <c r="J66" s="312">
        <f>+IF('Resultados Detallados'!J237="","-",'Resultados Detallados'!J237)</f>
        <v>2105.9043285415769</v>
      </c>
      <c r="K66" s="313">
        <f>+IF('Resultados Detallados'!K237="","-",'Resultados Detallados'!K237)</f>
        <v>2658.0500403567557</v>
      </c>
      <c r="L66" s="313">
        <f>+IF('Resultados Detallados'!L237="","-",'Resultados Detallados'!L237)</f>
        <v>3228.9289767430409</v>
      </c>
      <c r="M66" s="314">
        <f>+IF('Resultados Detallados'!M237="","-",'Resultados Detallados'!M237)</f>
        <v>3818.5006472850814</v>
      </c>
      <c r="N66" s="314">
        <f>+IF('Resultados Detallados'!N237="","-",'Resultados Detallados'!N237)</f>
        <v>4426.685538538668</v>
      </c>
      <c r="O66" s="312">
        <f>+IF('Resultados Detallados'!O237="","-",'Resultados Detallados'!O237)</f>
        <v>5053.3641370477399</v>
      </c>
      <c r="P66" s="313">
        <f>+IF('Resultados Detallados'!P237="","-",'Resultados Detallados'!P237)</f>
        <v>5698.376083469795</v>
      </c>
      <c r="Q66" s="312">
        <f>+IF('Resultados Detallados'!Q237="","-",'Resultados Detallados'!Q237)</f>
        <v>6361.5194661732794</v>
      </c>
      <c r="R66" s="313">
        <f>+IF('Resultados Detallados'!R237="","-",'Resultados Detallados'!R237)</f>
        <v>7043.2686035313127</v>
      </c>
      <c r="S66" s="313">
        <f>+IF('Resultados Detallados'!S237="","-",'Resultados Detallados'!S237)</f>
        <v>7743.3730888284636</v>
      </c>
      <c r="T66" s="313">
        <f>+IF('Resultados Detallados'!T237="","-",'Resultados Detallados'!T237)</f>
        <v>8462.2945590653981</v>
      </c>
      <c r="U66" s="314">
        <f>+IF('Resultados Detallados'!U237="","-",'Resultados Detallados'!U237)</f>
        <v>9200.5062614133549</v>
      </c>
      <c r="V66" s="312">
        <f>+IF('Resultados Detallados'!V237="","-",'Resultados Detallados'!V237)</f>
        <v>9958.4933452099249</v>
      </c>
      <c r="W66" s="313">
        <f>+IF('Resultados Detallados'!W237="","-",'Resultados Detallados'!W237)</f>
        <v>10736.75316129854</v>
      </c>
      <c r="X66" s="313">
        <f>+IF('Resultados Detallados'!X237="","-",'Resultados Detallados'!X237)</f>
        <v>11535.795568896347</v>
      </c>
      <c r="Y66" s="313">
        <f>+IF('Resultados Detallados'!Y237="","-",'Resultados Detallados'!Y237)</f>
        <v>12356.143250179797</v>
      </c>
      <c r="Z66" s="314">
        <f>+IF('Resultados Detallados'!Z237="","-",'Resultados Detallados'!Z237)</f>
        <v>13198.332032782091</v>
      </c>
      <c r="AA66" s="314">
        <f>+IF('Resultados Detallados'!AA237="","-",'Resultados Detallados'!AA237)</f>
        <v>14062.911220401393</v>
      </c>
      <c r="AB66" s="312">
        <f>+IF('Resultados Detallados'!AB237="","-",'Resultados Detallados'!AB237)</f>
        <v>14950.443931723883</v>
      </c>
      <c r="AC66" s="313">
        <f>+IF('Resultados Detallados'!AC237="","-",'Resultados Detallados'!AC237)</f>
        <v>15909.593218628623</v>
      </c>
      <c r="AD66" s="313">
        <f>+IF('Resultados Detallados'!AD237="","-",'Resultados Detallados'!AD237)</f>
        <v>16892.865110099014</v>
      </c>
      <c r="AE66" s="313">
        <f>+IF('Resultados Detallados'!AE237="","-",'Resultados Detallados'!AE237)</f>
        <v>17900.866289639886</v>
      </c>
      <c r="AF66" s="313">
        <f>+IF('Resultados Detallados'!AF237="","-",'Resultados Detallados'!AF237)</f>
        <v>18934.218698846213</v>
      </c>
      <c r="AG66" s="313">
        <f>+IF('Resultados Detallados'!AG237="","-",'Resultados Detallados'!AG237)</f>
        <v>19993.559921144079</v>
      </c>
      <c r="AH66" s="315">
        <f>+IF('Resultados Detallados'!AH237="","-",'Resultados Detallados'!AH237)</f>
        <v>21079.543575182735</v>
      </c>
    </row>
    <row r="67" spans="3:34" ht="20.100000000000001" customHeight="1" thickBot="1">
      <c r="C67" s="119" t="s">
        <v>127</v>
      </c>
      <c r="D67" s="120" t="str">
        <f>+IF('Resultados Detallados'!D238="","-",'Resultados Detallados'!D238)</f>
        <v>-</v>
      </c>
      <c r="E67" s="121" t="str">
        <f>+IF('Resultados Detallados'!E238="","-",'Resultados Detallados'!E238)</f>
        <v>-</v>
      </c>
      <c r="F67" s="122" t="str">
        <f>+IF('Resultados Detallados'!F238="","-",'Resultados Detallados'!F238)</f>
        <v>-</v>
      </c>
      <c r="G67" s="120" t="str">
        <f>+IF('Resultados Detallados'!G238="","-",'Resultados Detallados'!G238)</f>
        <v>-</v>
      </c>
      <c r="H67" s="121" t="str">
        <f>+IF('Resultados Detallados'!H238="","-",'Resultados Detallados'!H238)</f>
        <v>-</v>
      </c>
      <c r="I67" s="121">
        <f>+IF('Resultados Detallados'!I238="","-",'Resultados Detallados'!I238)</f>
        <v>11.726888709469108</v>
      </c>
      <c r="J67" s="120">
        <f>+IF('Resultados Detallados'!J238="","-",'Resultados Detallados'!J238)</f>
        <v>12.1047290636882</v>
      </c>
      <c r="K67" s="121">
        <f>+IF('Resultados Detallados'!K238="","-",'Resultados Detallados'!K238)</f>
        <v>12.482517657765909</v>
      </c>
      <c r="L67" s="121">
        <f>+IF('Resultados Detallados'!L238="","-",'Resultados Detallados'!L238)</f>
        <v>12.872097033864783</v>
      </c>
      <c r="M67" s="122">
        <f>+IF('Resultados Detallados'!M238="","-",'Resultados Detallados'!M238)</f>
        <v>13.260834364287497</v>
      </c>
      <c r="N67" s="122">
        <f>+IF('Resultados Detallados'!N238="","-",'Resultados Detallados'!N238)</f>
        <v>13.647918119381053</v>
      </c>
      <c r="O67" s="120">
        <f>+IF('Resultados Detallados'!O238="","-",'Resultados Detallados'!O238)</f>
        <v>14.032516451985209</v>
      </c>
      <c r="P67" s="121">
        <f>+IF('Resultados Detallados'!P238="","-",'Resultados Detallados'!P238)</f>
        <v>14.413779923985645</v>
      </c>
      <c r="Q67" s="120">
        <f>+IF('Resultados Detallados'!Q238="","-",'Resultados Detallados'!Q238)</f>
        <v>14.790844406797111</v>
      </c>
      <c r="R67" s="121">
        <f>+IF('Resultados Detallados'!R238="","-",'Resultados Detallados'!R238)</f>
        <v>15.17777289647892</v>
      </c>
      <c r="S67" s="121">
        <f>+IF('Resultados Detallados'!S238="","-",'Resultados Detallados'!S238)</f>
        <v>15.559493884825361</v>
      </c>
      <c r="T67" s="121">
        <f>+IF('Resultados Detallados'!T238="","-",'Resultados Detallados'!T238)</f>
        <v>15.950815156028717</v>
      </c>
      <c r="U67" s="122">
        <f>+IF('Resultados Detallados'!U238="","-",'Resultados Detallados'!U238)</f>
        <v>16.351978157202844</v>
      </c>
      <c r="V67" s="120">
        <f>+IF('Resultados Detallados'!V238="","-",'Resultados Detallados'!V238)</f>
        <v>16.763230407856494</v>
      </c>
      <c r="W67" s="121">
        <f>+IF('Resultados Detallados'!W238="","-",'Resultados Detallados'!W238)</f>
        <v>17.18482565261408</v>
      </c>
      <c r="X67" s="121">
        <f>+IF('Resultados Detallados'!X238="","-",'Resultados Detallados'!X238)</f>
        <v>17.617024017777325</v>
      </c>
      <c r="Y67" s="121">
        <f>+IF('Resultados Detallados'!Y238="","-",'Resultados Detallados'!Y238)</f>
        <v>18.060092171824429</v>
      </c>
      <c r="Z67" s="122">
        <f>+IF('Resultados Detallados'!Z238="","-",'Resultados Detallados'!Z238)</f>
        <v>18.51430348994581</v>
      </c>
      <c r="AA67" s="122">
        <f>+IF('Resultados Detallados'!AA238="","-",'Resultados Detallados'!AA238)</f>
        <v>18.979938222717948</v>
      </c>
      <c r="AB67" s="120">
        <f>+IF('Resultados Detallados'!AB238="","-",'Resultados Detallados'!AB238)</f>
        <v>19.457283669019301</v>
      </c>
      <c r="AC67" s="121" t="str">
        <f>+IF('Resultados Detallados'!AC238="","-",'Resultados Detallados'!AC238)</f>
        <v>-</v>
      </c>
      <c r="AD67" s="121" t="str">
        <f>+IF('Resultados Detallados'!AD238="","-",'Resultados Detallados'!AD238)</f>
        <v>-</v>
      </c>
      <c r="AE67" s="121" t="str">
        <f>+IF('Resultados Detallados'!AE238="","-",'Resultados Detallados'!AE238)</f>
        <v>-</v>
      </c>
      <c r="AF67" s="121" t="str">
        <f>+IF('Resultados Detallados'!AF238="","-",'Resultados Detallados'!AF238)</f>
        <v>-</v>
      </c>
      <c r="AG67" s="121" t="str">
        <f>+IF('Resultados Detallados'!AG238="","-",'Resultados Detallados'!AG238)</f>
        <v>-</v>
      </c>
      <c r="AH67" s="123" t="str">
        <f>+IF('Resultados Detallados'!AH238="","-",'Resultados Detallados'!AH238)</f>
        <v>-</v>
      </c>
    </row>
    <row r="68" spans="3:34" ht="15.75" thickBot="1">
      <c r="C68" s="117" t="s">
        <v>123</v>
      </c>
    </row>
    <row r="69" spans="3:34" ht="20.100000000000001" customHeight="1" thickBot="1">
      <c r="C69" s="59"/>
      <c r="D69" s="60">
        <v>0</v>
      </c>
      <c r="E69" s="61">
        <v>1</v>
      </c>
      <c r="F69" s="61">
        <v>2</v>
      </c>
      <c r="G69" s="61">
        <v>3</v>
      </c>
      <c r="H69" s="61">
        <v>4</v>
      </c>
      <c r="I69" s="61">
        <v>5</v>
      </c>
      <c r="J69" s="61">
        <v>6</v>
      </c>
      <c r="K69" s="61">
        <v>7</v>
      </c>
      <c r="L69" s="61">
        <v>8</v>
      </c>
      <c r="M69" s="61">
        <v>9</v>
      </c>
      <c r="N69" s="61">
        <v>10</v>
      </c>
      <c r="O69" s="61">
        <v>11</v>
      </c>
      <c r="P69" s="61">
        <v>12</v>
      </c>
      <c r="Q69" s="61">
        <v>13</v>
      </c>
      <c r="R69" s="61">
        <v>14</v>
      </c>
      <c r="S69" s="62">
        <v>15</v>
      </c>
      <c r="T69" s="61">
        <v>16</v>
      </c>
      <c r="U69" s="61">
        <v>17</v>
      </c>
      <c r="V69" s="61">
        <v>18</v>
      </c>
      <c r="W69" s="61">
        <v>19</v>
      </c>
      <c r="X69" s="62">
        <v>20</v>
      </c>
      <c r="Y69" s="61">
        <v>21</v>
      </c>
      <c r="Z69" s="61">
        <v>22</v>
      </c>
      <c r="AA69" s="61">
        <v>23</v>
      </c>
      <c r="AB69" s="61">
        <v>24</v>
      </c>
      <c r="AC69" s="62">
        <v>25</v>
      </c>
      <c r="AD69" s="61">
        <v>26</v>
      </c>
      <c r="AE69" s="61">
        <v>27</v>
      </c>
      <c r="AF69" s="61">
        <v>28</v>
      </c>
      <c r="AG69" s="61">
        <v>29</v>
      </c>
      <c r="AH69" s="63">
        <v>30</v>
      </c>
    </row>
    <row r="70" spans="3:34" ht="20.100000000000001" customHeight="1">
      <c r="C70" s="101" t="s">
        <v>93</v>
      </c>
      <c r="D70" s="292">
        <f>+IF('Resultados Detallados'!D244="","-",'Resultados Detallados'!D244)</f>
        <v>13000</v>
      </c>
      <c r="E70" s="293">
        <f>+IF('Resultados Detallados'!E244="","-",'Resultados Detallados'!E244)</f>
        <v>462.4678178967589</v>
      </c>
      <c r="F70" s="293">
        <f>+IF('Resultados Detallados'!F244="","-",'Resultados Detallados'!F244)</f>
        <v>959.44683423624554</v>
      </c>
      <c r="G70" s="293">
        <f>+IF('Resultados Detallados'!G244="","-",'Resultados Detallados'!G244)</f>
        <v>1491.3948614355156</v>
      </c>
      <c r="H70" s="293">
        <f>+IF('Resultados Detallados'!H244="","-",'Resultados Detallados'!H244)</f>
        <v>2056.6394794990215</v>
      </c>
      <c r="I70" s="293">
        <f>+IF('Resultados Detallados'!I244="","-",'Resultados Detallados'!I244)</f>
        <v>2653.6305044105998</v>
      </c>
      <c r="J70" s="293">
        <f>+IF('Resultados Detallados'!J244="","-",'Resultados Detallados'!J244)</f>
        <v>2739.1304792627093</v>
      </c>
      <c r="K70" s="293">
        <f>+IF('Resultados Detallados'!K244="","-",'Resultados Detallados'!K244)</f>
        <v>2824.6187415204981</v>
      </c>
      <c r="L70" s="293">
        <f>+IF('Resultados Detallados'!L244="","-",'Resultados Detallados'!L244)</f>
        <v>2912.7750924433531</v>
      </c>
      <c r="M70" s="293">
        <f>+IF('Resultados Detallados'!M244="","-",'Resultados Detallados'!M244)</f>
        <v>3000.7409002351419</v>
      </c>
      <c r="N70" s="293">
        <f>+IF('Resultados Detallados'!N244="","-",'Resultados Detallados'!N244)</f>
        <v>3088.3325271130061</v>
      </c>
      <c r="O70" s="293">
        <f>+IF('Resultados Detallados'!O244="","-",'Resultados Detallados'!O244)</f>
        <v>3175.3617377270507</v>
      </c>
      <c r="P70" s="293">
        <f>+IF('Resultados Detallados'!P244="","-",'Resultados Detallados'!P244)</f>
        <v>3261.6363161410941</v>
      </c>
      <c r="Q70" s="293">
        <f>+IF('Resultados Detallados'!Q244="","-",'Resultados Detallados'!Q244)</f>
        <v>3346.960722171345</v>
      </c>
      <c r="R70" s="293">
        <f>+IF('Resultados Detallados'!R244="","-",'Resultados Detallados'!R244)</f>
        <v>3434.5172146633472</v>
      </c>
      <c r="S70" s="293">
        <f>+IF('Resultados Detallados'!S244="","-",'Resultados Detallados'!S244)</f>
        <v>3520.8953226121298</v>
      </c>
      <c r="T70" s="293">
        <f>+IF('Resultados Detallados'!T244="","-",'Resultados Detallados'!T244)</f>
        <v>3609.4458399758246</v>
      </c>
      <c r="U70" s="293">
        <f>+IF('Resultados Detallados'!U244="","-",'Resultados Detallados'!U244)</f>
        <v>3700.2234028512162</v>
      </c>
      <c r="V70" s="293">
        <f>+IF('Resultados Detallados'!V244="","-",'Resultados Detallados'!V244)</f>
        <v>3793.2840214329235</v>
      </c>
      <c r="W70" s="293">
        <f>+IF('Resultados Detallados'!W244="","-",'Resultados Detallados'!W244)</f>
        <v>3888.6851145719615</v>
      </c>
      <c r="X70" s="293">
        <f>+IF('Resultados Detallados'!X244="","-",'Resultados Detallados'!X244)</f>
        <v>3986.4855452034458</v>
      </c>
      <c r="Y70" s="293">
        <f>+IF('Resultados Detallados'!Y244="","-",'Resultados Detallados'!Y244)</f>
        <v>4086.7456566653127</v>
      </c>
      <c r="Z70" s="293">
        <f>+IF('Resultados Detallados'!Z244="","-",'Resultados Detallados'!Z244)</f>
        <v>4189.527309930445</v>
      </c>
      <c r="AA70" s="293">
        <f>+IF('Resultados Detallados'!AA244="","-",'Resultados Detallados'!AA244)</f>
        <v>4294.8939217751949</v>
      </c>
      <c r="AB70" s="293">
        <f>+IF('Resultados Detallados'!AB244="","-",'Resultados Detallados'!AB244)</f>
        <v>4402.9105039078413</v>
      </c>
      <c r="AC70" s="293">
        <f>+IF('Resultados Detallados'!AC244="","-",'Resultados Detallados'!AC244)</f>
        <v>4513.6437030811239</v>
      </c>
      <c r="AD70" s="293">
        <f>+IF('Resultados Detallados'!AD244="","-",'Resultados Detallados'!AD244)</f>
        <v>4627.1618422136144</v>
      </c>
      <c r="AE70" s="293">
        <f>+IF('Resultados Detallados'!AE244="","-",'Resultados Detallados'!AE244)</f>
        <v>4743.5349625452864</v>
      </c>
      <c r="AF70" s="293">
        <f>+IF('Resultados Detallados'!AF244="","-",'Resultados Detallados'!AF244)</f>
        <v>4862.8348668532999</v>
      </c>
      <c r="AG70" s="293">
        <f>+IF('Resultados Detallados'!AG244="","-",'Resultados Detallados'!AG244)</f>
        <v>4985.1351637546604</v>
      </c>
      <c r="AH70" s="294">
        <f>+IF('Resultados Detallados'!AH244="","-",'Resultados Detallados'!AH244)</f>
        <v>5110.5113131230892</v>
      </c>
    </row>
    <row r="71" spans="3:34" ht="20.100000000000001" customHeight="1">
      <c r="C71" s="102" t="s">
        <v>15</v>
      </c>
      <c r="D71" s="295">
        <f>+IF('Resultados Detallados'!D245="","-",'Resultados Detallados'!D245)</f>
        <v>13000</v>
      </c>
      <c r="E71" s="296">
        <f>+IF('Resultados Detallados'!E245="","-",'Resultados Detallados'!E245)</f>
        <v>0</v>
      </c>
      <c r="F71" s="296">
        <f>+IF('Resultados Detallados'!F245="","-",'Resultados Detallados'!F245)</f>
        <v>0</v>
      </c>
      <c r="G71" s="296">
        <f>+IF('Resultados Detallados'!G245="","-",'Resultados Detallados'!G245)</f>
        <v>0</v>
      </c>
      <c r="H71" s="296">
        <f>+IF('Resultados Detallados'!H245="","-",'Resultados Detallados'!H245)</f>
        <v>0</v>
      </c>
      <c r="I71" s="296">
        <f>+IF('Resultados Detallados'!I245="","-",'Resultados Detallados'!I245)</f>
        <v>0</v>
      </c>
      <c r="J71" s="296">
        <f>+IF('Resultados Detallados'!J245="","-",'Resultados Detallados'!J245)</f>
        <v>0</v>
      </c>
      <c r="K71" s="296">
        <f>+IF('Resultados Detallados'!K245="","-",'Resultados Detallados'!K245)</f>
        <v>0</v>
      </c>
      <c r="L71" s="296">
        <f>+IF('Resultados Detallados'!L245="","-",'Resultados Detallados'!L245)</f>
        <v>0</v>
      </c>
      <c r="M71" s="296">
        <f>+IF('Resultados Detallados'!M245="","-",'Resultados Detallados'!M245)</f>
        <v>0</v>
      </c>
      <c r="N71" s="296">
        <f>+IF('Resultados Detallados'!N245="","-",'Resultados Detallados'!N245)</f>
        <v>0</v>
      </c>
      <c r="O71" s="296">
        <f>+IF('Resultados Detallados'!O245="","-",'Resultados Detallados'!O245)</f>
        <v>0</v>
      </c>
      <c r="P71" s="296">
        <f>+IF('Resultados Detallados'!P245="","-",'Resultados Detallados'!P245)</f>
        <v>0</v>
      </c>
      <c r="Q71" s="296">
        <f>+IF('Resultados Detallados'!Q245="","-",'Resultados Detallados'!Q245)</f>
        <v>0</v>
      </c>
      <c r="R71" s="296">
        <f>+IF('Resultados Detallados'!R245="","-",'Resultados Detallados'!R245)</f>
        <v>0</v>
      </c>
      <c r="S71" s="296">
        <f>+IF('Resultados Detallados'!S245="","-",'Resultados Detallados'!S245)</f>
        <v>0</v>
      </c>
      <c r="T71" s="296">
        <f>+IF('Resultados Detallados'!T245="","-",'Resultados Detallados'!T245)</f>
        <v>0</v>
      </c>
      <c r="U71" s="296">
        <f>+IF('Resultados Detallados'!U245="","-",'Resultados Detallados'!U245)</f>
        <v>0</v>
      </c>
      <c r="V71" s="296">
        <f>+IF('Resultados Detallados'!V245="","-",'Resultados Detallados'!V245)</f>
        <v>0</v>
      </c>
      <c r="W71" s="296">
        <f>+IF('Resultados Detallados'!W245="","-",'Resultados Detallados'!W245)</f>
        <v>0</v>
      </c>
      <c r="X71" s="296">
        <f>+IF('Resultados Detallados'!X245="","-",'Resultados Detallados'!X245)</f>
        <v>0</v>
      </c>
      <c r="Y71" s="296">
        <f>+IF('Resultados Detallados'!Y245="","-",'Resultados Detallados'!Y245)</f>
        <v>0</v>
      </c>
      <c r="Z71" s="296">
        <f>+IF('Resultados Detallados'!Z245="","-",'Resultados Detallados'!Z245)</f>
        <v>0</v>
      </c>
      <c r="AA71" s="296">
        <f>+IF('Resultados Detallados'!AA245="","-",'Resultados Detallados'!AA245)</f>
        <v>0</v>
      </c>
      <c r="AB71" s="296">
        <f>+IF('Resultados Detallados'!AB245="","-",'Resultados Detallados'!AB245)</f>
        <v>0</v>
      </c>
      <c r="AC71" s="296">
        <f>+IF('Resultados Detallados'!AC245="","-",'Resultados Detallados'!AC245)</f>
        <v>0</v>
      </c>
      <c r="AD71" s="296">
        <f>+IF('Resultados Detallados'!AD245="","-",'Resultados Detallados'!AD245)</f>
        <v>0</v>
      </c>
      <c r="AE71" s="296">
        <f>+IF('Resultados Detallados'!AE245="","-",'Resultados Detallados'!AE245)</f>
        <v>0</v>
      </c>
      <c r="AF71" s="296">
        <f>+IF('Resultados Detallados'!AF245="","-",'Resultados Detallados'!AF245)</f>
        <v>0</v>
      </c>
      <c r="AG71" s="296">
        <f>+IF('Resultados Detallados'!AG245="","-",'Resultados Detallados'!AG245)</f>
        <v>0</v>
      </c>
      <c r="AH71" s="297">
        <f>+IF('Resultados Detallados'!AH245="","-",'Resultados Detallados'!AH245)</f>
        <v>0</v>
      </c>
    </row>
    <row r="72" spans="3:34" ht="20.100000000000001" customHeight="1">
      <c r="C72" s="102" t="s">
        <v>94</v>
      </c>
      <c r="D72" s="295">
        <f>+IF('Resultados Detallados'!D246="","-",'Resultados Detallados'!D246)</f>
        <v>0</v>
      </c>
      <c r="E72" s="296">
        <f>+IF('Resultados Detallados'!E246="","-",'Resultados Detallados'!E246)</f>
        <v>462.4678178967589</v>
      </c>
      <c r="F72" s="296">
        <f>+IF('Resultados Detallados'!F246="","-",'Resultados Detallados'!F246)</f>
        <v>959.44683423624554</v>
      </c>
      <c r="G72" s="296">
        <f>+IF('Resultados Detallados'!G246="","-",'Resultados Detallados'!G246)</f>
        <v>1491.3948614355156</v>
      </c>
      <c r="H72" s="296">
        <f>+IF('Resultados Detallados'!H246="","-",'Resultados Detallados'!H246)</f>
        <v>2056.6394794990215</v>
      </c>
      <c r="I72" s="296">
        <f>+IF('Resultados Detallados'!I246="","-",'Resultados Detallados'!I246)</f>
        <v>2653.6305044105998</v>
      </c>
      <c r="J72" s="296">
        <f>+IF('Resultados Detallados'!J246="","-",'Resultados Detallados'!J246)</f>
        <v>2739.1304792627093</v>
      </c>
      <c r="K72" s="296">
        <f>+IF('Resultados Detallados'!K246="","-",'Resultados Detallados'!K246)</f>
        <v>2824.6187415204981</v>
      </c>
      <c r="L72" s="296">
        <f>+IF('Resultados Detallados'!L246="","-",'Resultados Detallados'!L246)</f>
        <v>2912.7750924433531</v>
      </c>
      <c r="M72" s="296">
        <f>+IF('Resultados Detallados'!M246="","-",'Resultados Detallados'!M246)</f>
        <v>3000.7409002351419</v>
      </c>
      <c r="N72" s="296">
        <f>+IF('Resultados Detallados'!N246="","-",'Resultados Detallados'!N246)</f>
        <v>3088.3325271130061</v>
      </c>
      <c r="O72" s="296">
        <f>+IF('Resultados Detallados'!O246="","-",'Resultados Detallados'!O246)</f>
        <v>3175.3617377270507</v>
      </c>
      <c r="P72" s="296">
        <f>+IF('Resultados Detallados'!P246="","-",'Resultados Detallados'!P246)</f>
        <v>3261.6363161410941</v>
      </c>
      <c r="Q72" s="296">
        <f>+IF('Resultados Detallados'!Q246="","-",'Resultados Detallados'!Q246)</f>
        <v>3346.960722171345</v>
      </c>
      <c r="R72" s="296">
        <f>+IF('Resultados Detallados'!R246="","-",'Resultados Detallados'!R246)</f>
        <v>3434.5172146633472</v>
      </c>
      <c r="S72" s="296">
        <f>+IF('Resultados Detallados'!S246="","-",'Resultados Detallados'!S246)</f>
        <v>3520.8953226121298</v>
      </c>
      <c r="T72" s="296">
        <f>+IF('Resultados Detallados'!T246="","-",'Resultados Detallados'!T246)</f>
        <v>3609.4458399758246</v>
      </c>
      <c r="U72" s="296">
        <f>+IF('Resultados Detallados'!U246="","-",'Resultados Detallados'!U246)</f>
        <v>3700.2234028512162</v>
      </c>
      <c r="V72" s="296">
        <f>+IF('Resultados Detallados'!V246="","-",'Resultados Detallados'!V246)</f>
        <v>3793.2840214329235</v>
      </c>
      <c r="W72" s="296">
        <f>+IF('Resultados Detallados'!W246="","-",'Resultados Detallados'!W246)</f>
        <v>3888.6851145719615</v>
      </c>
      <c r="X72" s="296">
        <f>+IF('Resultados Detallados'!X246="","-",'Resultados Detallados'!X246)</f>
        <v>3986.4855452034458</v>
      </c>
      <c r="Y72" s="296">
        <f>+IF('Resultados Detallados'!Y246="","-",'Resultados Detallados'!Y246)</f>
        <v>4086.7456566653127</v>
      </c>
      <c r="Z72" s="296">
        <f>+IF('Resultados Detallados'!Z246="","-",'Resultados Detallados'!Z246)</f>
        <v>4189.527309930445</v>
      </c>
      <c r="AA72" s="296">
        <f>+IF('Resultados Detallados'!AA246="","-",'Resultados Detallados'!AA246)</f>
        <v>4294.8939217751949</v>
      </c>
      <c r="AB72" s="296">
        <f>+IF('Resultados Detallados'!AB246="","-",'Resultados Detallados'!AB246)</f>
        <v>4402.9105039078413</v>
      </c>
      <c r="AC72" s="296">
        <f>+IF('Resultados Detallados'!AC246="","-",'Resultados Detallados'!AC246)</f>
        <v>4513.6437030811239</v>
      </c>
      <c r="AD72" s="296">
        <f>+IF('Resultados Detallados'!AD246="","-",'Resultados Detallados'!AD246)</f>
        <v>4627.1618422136144</v>
      </c>
      <c r="AE72" s="296">
        <f>+IF('Resultados Detallados'!AE246="","-",'Resultados Detallados'!AE246)</f>
        <v>4743.5349625452864</v>
      </c>
      <c r="AF72" s="296">
        <f>+IF('Resultados Detallados'!AF246="","-",'Resultados Detallados'!AF246)</f>
        <v>4862.8348668532999</v>
      </c>
      <c r="AG72" s="296">
        <f>+IF('Resultados Detallados'!AG246="","-",'Resultados Detallados'!AG246)</f>
        <v>4985.1351637546604</v>
      </c>
      <c r="AH72" s="297">
        <f>+IF('Resultados Detallados'!AH246="","-",'Resultados Detallados'!AH246)</f>
        <v>5110.5113131230892</v>
      </c>
    </row>
    <row r="73" spans="3:34" ht="20.100000000000001" customHeight="1">
      <c r="C73" s="103" t="s">
        <v>95</v>
      </c>
      <c r="D73" s="292">
        <f>+IF('Resultados Detallados'!D247="","-",'Resultados Detallados'!D247)</f>
        <v>-13000</v>
      </c>
      <c r="E73" s="293">
        <f>+IF('Resultados Detallados'!E247="","-",'Resultados Detallados'!E247)</f>
        <v>-226.60923076941185</v>
      </c>
      <c r="F73" s="293">
        <f>+IF('Resultados Detallados'!F247="","-",'Resultados Detallados'!F247)</f>
        <v>-470.12894877576025</v>
      </c>
      <c r="G73" s="293">
        <f>+IF('Resultados Detallados'!G247="","-",'Resultados Detallados'!G247)</f>
        <v>-730.78348210340255</v>
      </c>
      <c r="H73" s="293">
        <f>+IF('Resultados Detallados'!H247="","-",'Resultados Detallados'!H247)</f>
        <v>-1007.7533449545203</v>
      </c>
      <c r="I73" s="293">
        <f>+IF('Resultados Detallados'!I247="","-",'Resultados Detallados'!I247)</f>
        <v>-1977.4868853353305</v>
      </c>
      <c r="J73" s="293">
        <f>+IF('Resultados Detallados'!J247="","-",'Resultados Detallados'!J247)</f>
        <v>-2019.3818730128637</v>
      </c>
      <c r="K73" s="293">
        <f>+IF('Resultados Detallados'!K247="","-",'Resultados Detallados'!K247)</f>
        <v>-2061.2711215191803</v>
      </c>
      <c r="L73" s="293">
        <f>+IF('Resultados Detallados'!L247="","-",'Resultados Detallados'!L247)</f>
        <v>-2104.4677334713792</v>
      </c>
      <c r="M73" s="293">
        <f>+IF('Resultados Detallados'!M247="","-",'Resultados Detallados'!M247)</f>
        <v>-2147.5709792893563</v>
      </c>
      <c r="N73" s="293">
        <f>+IF('Resultados Detallados'!N247="","-",'Resultados Detallados'!N247)</f>
        <v>-2190.4908764595093</v>
      </c>
      <c r="O73" s="293">
        <f>+IF('Resultados Detallados'!O247="","-",'Resultados Detallados'!O247)</f>
        <v>-2233.135189660391</v>
      </c>
      <c r="P73" s="293">
        <f>+IF('Resultados Detallados'!P247="","-",'Resultados Detallados'!P247)</f>
        <v>-2275.4097330832724</v>
      </c>
      <c r="Q73" s="293">
        <f>+IF('Resultados Detallados'!Q247="","-",'Resultados Detallados'!Q247)</f>
        <v>-2317.2186920380955</v>
      </c>
      <c r="R73" s="293">
        <f>+IF('Resultados Detallados'!R247="","-",'Resultados Detallados'!R247)</f>
        <v>-2360.1213733591762</v>
      </c>
      <c r="S73" s="293">
        <f>+IF('Resultados Detallados'!S247="","-",'Resultados Detallados'!S247)</f>
        <v>-2402.44664625408</v>
      </c>
      <c r="T73" s="293">
        <f>+IF('Resultados Detallados'!T247="","-",'Resultados Detallados'!T247)</f>
        <v>-2445.8363997622901</v>
      </c>
      <c r="U73" s="293">
        <f>+IF('Resultados Detallados'!U247="","-",'Resultados Detallados'!U247)</f>
        <v>-2490.317405571232</v>
      </c>
      <c r="V73" s="293">
        <f>+IF('Resultados Detallados'!V247="","-",'Resultados Detallados'!V247)</f>
        <v>-2535.9171086762685</v>
      </c>
      <c r="W73" s="293">
        <f>+IF('Resultados Detallados'!W247="","-",'Resultados Detallados'!W247)</f>
        <v>-2582.6636443143975</v>
      </c>
      <c r="X73" s="293">
        <f>+IF('Resultados Detallados'!X247="","-",'Resultados Detallados'!X247)</f>
        <v>-2630.5858553238249</v>
      </c>
      <c r="Y73" s="293">
        <f>+IF('Resultados Detallados'!Y247="","-",'Resultados Detallados'!Y247)</f>
        <v>-2679.7133099401403</v>
      </c>
      <c r="Z73" s="293">
        <f>+IF('Resultados Detallados'!Z247="","-",'Resultados Detallados'!Z247)</f>
        <v>-2730.0763200400547</v>
      </c>
      <c r="AA73" s="293">
        <f>+IF('Resultados Detallados'!AA247="","-",'Resultados Detallados'!AA247)</f>
        <v>-2781.7059598439823</v>
      </c>
      <c r="AB73" s="293">
        <f>+IF('Resultados Detallados'!AB247="","-",'Resultados Detallados'!AB247)</f>
        <v>-2834.6340850889787</v>
      </c>
      <c r="AC73" s="293">
        <f>+IF('Resultados Detallados'!AC247="","-",'Resultados Detallados'!AC247)</f>
        <v>-2211.6854145097504</v>
      </c>
      <c r="AD73" s="293">
        <f>+IF('Resultados Detallados'!AD247="","-",'Resultados Detallados'!AD247)</f>
        <v>-2267.3093026846705</v>
      </c>
      <c r="AE73" s="293">
        <f>+IF('Resultados Detallados'!AE247="","-",'Resultados Detallados'!AE247)</f>
        <v>-2324.3321316471902</v>
      </c>
      <c r="AF73" s="293">
        <f>+IF('Resultados Detallados'!AF247="","-",'Resultados Detallados'!AF247)</f>
        <v>-2382.789084758117</v>
      </c>
      <c r="AG73" s="293">
        <f>+IF('Resultados Detallados'!AG247="","-",'Resultados Detallados'!AG247)</f>
        <v>-2442.7162302397828</v>
      </c>
      <c r="AH73" s="294">
        <f>+IF('Resultados Detallados'!AH247="","-",'Resultados Detallados'!AH247)</f>
        <v>-2504.1505434303135</v>
      </c>
    </row>
    <row r="74" spans="3:34" ht="20.100000000000001" customHeight="1">
      <c r="C74" s="104" t="s">
        <v>22</v>
      </c>
      <c r="D74" s="298">
        <f>+IF('Resultados Detallados'!D248="","-",'Resultados Detallados'!D248)</f>
        <v>0</v>
      </c>
      <c r="E74" s="299">
        <f>+IF('Resultados Detallados'!E248="","-",'Resultados Detallados'!E248)</f>
        <v>-184.98712715870357</v>
      </c>
      <c r="F74" s="299">
        <f>+IF('Resultados Detallados'!F248="","-",'Resultados Detallados'!F248)</f>
        <v>-383.77873369449816</v>
      </c>
      <c r="G74" s="299">
        <f>+IF('Resultados Detallados'!G248="","-",'Resultados Detallados'!G248)</f>
        <v>-596.55794457420609</v>
      </c>
      <c r="H74" s="299">
        <f>+IF('Resultados Detallados'!H248="","-",'Resultados Detallados'!H248)</f>
        <v>-822.65579179960844</v>
      </c>
      <c r="I74" s="299">
        <f>+IF('Resultados Detallados'!I248="","-",'Resultados Detallados'!I248)</f>
        <v>-1061.4522017642396</v>
      </c>
      <c r="J74" s="299">
        <f>+IF('Resultados Detallados'!J248="","-",'Resultados Detallados'!J248)</f>
        <v>-1095.6521917050832</v>
      </c>
      <c r="K74" s="299">
        <f>+IF('Resultados Detallados'!K248="","-",'Resultados Detallados'!K248)</f>
        <v>-1129.8474966081988</v>
      </c>
      <c r="L74" s="299">
        <f>+IF('Resultados Detallados'!L248="","-",'Resultados Detallados'!L248)</f>
        <v>-1165.1100369773408</v>
      </c>
      <c r="M74" s="299">
        <f>+IF('Resultados Detallados'!M248="","-",'Resultados Detallados'!M248)</f>
        <v>-1200.2963600940564</v>
      </c>
      <c r="N74" s="299">
        <f>+IF('Resultados Detallados'!N248="","-",'Resultados Detallados'!N248)</f>
        <v>-1235.3330108452021</v>
      </c>
      <c r="O74" s="299">
        <f>+IF('Resultados Detallados'!O248="","-",'Resultados Detallados'!O248)</f>
        <v>-1270.1446950908198</v>
      </c>
      <c r="P74" s="299">
        <f>+IF('Resultados Detallados'!P248="","-",'Resultados Detallados'!P248)</f>
        <v>-1304.654526456437</v>
      </c>
      <c r="Q74" s="299">
        <f>+IF('Resultados Detallados'!Q248="","-",'Resultados Detallados'!Q248)</f>
        <v>-1338.7842888685375</v>
      </c>
      <c r="R74" s="299">
        <f>+IF('Resultados Detallados'!R248="","-",'Resultados Detallados'!R248)</f>
        <v>-1373.8068858653382</v>
      </c>
      <c r="S74" s="299">
        <f>+IF('Resultados Detallados'!S248="","-",'Resultados Detallados'!S248)</f>
        <v>-1408.3581290448512</v>
      </c>
      <c r="T74" s="299">
        <f>+IF('Resultados Detallados'!T248="","-",'Resultados Detallados'!T248)</f>
        <v>-1443.778335990329</v>
      </c>
      <c r="U74" s="299">
        <f>+IF('Resultados Detallados'!U248="","-",'Resultados Detallados'!U248)</f>
        <v>-1480.0893611404858</v>
      </c>
      <c r="V74" s="299">
        <f>+IF('Resultados Detallados'!V248="","-",'Resultados Detallados'!V248)</f>
        <v>-1517.3136085731689</v>
      </c>
      <c r="W74" s="299">
        <f>+IF('Resultados Detallados'!W248="","-",'Resultados Detallados'!W248)</f>
        <v>-1555.474045828784</v>
      </c>
      <c r="X74" s="299">
        <f>+IF('Resultados Detallados'!X248="","-",'Resultados Detallados'!X248)</f>
        <v>-1594.5942180813781</v>
      </c>
      <c r="Y74" s="299">
        <f>+IF('Resultados Detallados'!Y248="","-",'Resultados Detallados'!Y248)</f>
        <v>-1634.6982626661249</v>
      </c>
      <c r="Z74" s="299">
        <f>+IF('Resultados Detallados'!Z248="","-",'Resultados Detallados'!Z248)</f>
        <v>-1675.8109239721778</v>
      </c>
      <c r="AA74" s="299">
        <f>+IF('Resultados Detallados'!AA248="","-",'Resultados Detallados'!AA248)</f>
        <v>-1717.957568710078</v>
      </c>
      <c r="AB74" s="299">
        <f>+IF('Resultados Detallados'!AB248="","-",'Resultados Detallados'!AB248)</f>
        <v>-1761.1642015631364</v>
      </c>
      <c r="AC74" s="299">
        <f>+IF('Resultados Detallados'!AC248="","-",'Resultados Detallados'!AC248)</f>
        <v>-1805.4574812324495</v>
      </c>
      <c r="AD74" s="299">
        <f>+IF('Resultados Detallados'!AD248="","-",'Resultados Detallados'!AD248)</f>
        <v>-1850.8647368854452</v>
      </c>
      <c r="AE74" s="299">
        <f>+IF('Resultados Detallados'!AE248="","-",'Resultados Detallados'!AE248)</f>
        <v>-1897.4139850181141</v>
      </c>
      <c r="AF74" s="299">
        <f>+IF('Resultados Detallados'!AF248="","-",'Resultados Detallados'!AF248)</f>
        <v>-1945.1339467413197</v>
      </c>
      <c r="AG74" s="299">
        <f>+IF('Resultados Detallados'!AG248="","-",'Resultados Detallados'!AG248)</f>
        <v>-1994.0540655018635</v>
      </c>
      <c r="AH74" s="300">
        <f>+IF('Resultados Detallados'!AH248="","-",'Resultados Detallados'!AH248)</f>
        <v>-2044.2045252492353</v>
      </c>
    </row>
    <row r="75" spans="3:34" ht="20.100000000000001" customHeight="1">
      <c r="C75" s="104" t="s">
        <v>4</v>
      </c>
      <c r="D75" s="301">
        <f>+IF('Resultados Detallados'!D249="","-",'Resultados Detallados'!D249)</f>
        <v>-13000</v>
      </c>
      <c r="E75" s="302">
        <f>+IF('Resultados Detallados'!E249="","-",'Resultados Detallados'!E249)</f>
        <v>0</v>
      </c>
      <c r="F75" s="302">
        <f>+IF('Resultados Detallados'!F249="","-",'Resultados Detallados'!F249)</f>
        <v>0</v>
      </c>
      <c r="G75" s="302">
        <f>+IF('Resultados Detallados'!G249="","-",'Resultados Detallados'!G249)</f>
        <v>0</v>
      </c>
      <c r="H75" s="302">
        <f>+IF('Resultados Detallados'!H249="","-",'Resultados Detallados'!H249)</f>
        <v>0</v>
      </c>
      <c r="I75" s="302">
        <f>+IF('Resultados Detallados'!I249="","-",'Resultados Detallados'!I249)</f>
        <v>0</v>
      </c>
      <c r="J75" s="302">
        <f>+IF('Resultados Detallados'!J249="","-",'Resultados Detallados'!J249)</f>
        <v>0</v>
      </c>
      <c r="K75" s="302">
        <f>+IF('Resultados Detallados'!K249="","-",'Resultados Detallados'!K249)</f>
        <v>0</v>
      </c>
      <c r="L75" s="302">
        <f>+IF('Resultados Detallados'!L249="","-",'Resultados Detallados'!L249)</f>
        <v>0</v>
      </c>
      <c r="M75" s="302">
        <f>+IF('Resultados Detallados'!M249="","-",'Resultados Detallados'!M249)</f>
        <v>0</v>
      </c>
      <c r="N75" s="302">
        <f>+IF('Resultados Detallados'!N249="","-",'Resultados Detallados'!N249)</f>
        <v>0</v>
      </c>
      <c r="O75" s="302">
        <f>+IF('Resultados Detallados'!O249="","-",'Resultados Detallados'!O249)</f>
        <v>0</v>
      </c>
      <c r="P75" s="302">
        <f>+IF('Resultados Detallados'!P249="","-",'Resultados Detallados'!P249)</f>
        <v>0</v>
      </c>
      <c r="Q75" s="302">
        <f>+IF('Resultados Detallados'!Q249="","-",'Resultados Detallados'!Q249)</f>
        <v>0</v>
      </c>
      <c r="R75" s="302">
        <f>+IF('Resultados Detallados'!R249="","-",'Resultados Detallados'!R249)</f>
        <v>0</v>
      </c>
      <c r="S75" s="302">
        <f>+IF('Resultados Detallados'!S249="","-",'Resultados Detallados'!S249)</f>
        <v>0</v>
      </c>
      <c r="T75" s="302">
        <f>+IF('Resultados Detallados'!T249="","-",'Resultados Detallados'!T249)</f>
        <v>0</v>
      </c>
      <c r="U75" s="302">
        <f>+IF('Resultados Detallados'!U249="","-",'Resultados Detallados'!U249)</f>
        <v>0</v>
      </c>
      <c r="V75" s="302">
        <f>+IF('Resultados Detallados'!V249="","-",'Resultados Detallados'!V249)</f>
        <v>0</v>
      </c>
      <c r="W75" s="302">
        <f>+IF('Resultados Detallados'!W249="","-",'Resultados Detallados'!W249)</f>
        <v>0</v>
      </c>
      <c r="X75" s="302">
        <f>+IF('Resultados Detallados'!X249="","-",'Resultados Detallados'!X249)</f>
        <v>0</v>
      </c>
      <c r="Y75" s="302">
        <f>+IF('Resultados Detallados'!Y249="","-",'Resultados Detallados'!Y249)</f>
        <v>0</v>
      </c>
      <c r="Z75" s="302">
        <f>+IF('Resultados Detallados'!Z249="","-",'Resultados Detallados'!Z249)</f>
        <v>0</v>
      </c>
      <c r="AA75" s="302">
        <f>+IF('Resultados Detallados'!AA249="","-",'Resultados Detallados'!AA249)</f>
        <v>0</v>
      </c>
      <c r="AB75" s="302">
        <f>+IF('Resultados Detallados'!AB249="","-",'Resultados Detallados'!AB249)</f>
        <v>0</v>
      </c>
      <c r="AC75" s="302">
        <f>+IF('Resultados Detallados'!AC249="","-",'Resultados Detallados'!AC249)</f>
        <v>0</v>
      </c>
      <c r="AD75" s="302">
        <f>+IF('Resultados Detallados'!AD249="","-",'Resultados Detallados'!AD249)</f>
        <v>0</v>
      </c>
      <c r="AE75" s="302">
        <f>+IF('Resultados Detallados'!AE249="","-",'Resultados Detallados'!AE249)</f>
        <v>0</v>
      </c>
      <c r="AF75" s="302">
        <f>+IF('Resultados Detallados'!AF249="","-",'Resultados Detallados'!AF249)</f>
        <v>0</v>
      </c>
      <c r="AG75" s="302">
        <f>+IF('Resultados Detallados'!AG249="","-",'Resultados Detallados'!AG249)</f>
        <v>0</v>
      </c>
      <c r="AH75" s="303">
        <f>+IF('Resultados Detallados'!AH249="","-",'Resultados Detallados'!AH249)</f>
        <v>0</v>
      </c>
    </row>
    <row r="76" spans="3:34" ht="20.100000000000001" customHeight="1">
      <c r="C76" s="105" t="s">
        <v>51</v>
      </c>
      <c r="D76" s="304">
        <f>+IF('Resultados Detallados'!D250="","-",'Resultados Detallados'!D250)</f>
        <v>0</v>
      </c>
      <c r="E76" s="305">
        <f>+IF('Resultados Detallados'!E250="","-",'Resultados Detallados'!E250)</f>
        <v>-41.622103610708301</v>
      </c>
      <c r="F76" s="305">
        <f>+IF('Resultados Detallados'!F250="","-",'Resultados Detallados'!F250)</f>
        <v>-86.350215081262107</v>
      </c>
      <c r="G76" s="305">
        <f>+IF('Resultados Detallados'!G250="","-",'Resultados Detallados'!G250)</f>
        <v>-134.2255375291964</v>
      </c>
      <c r="H76" s="305">
        <f>+IF('Resultados Detallados'!H250="","-",'Resultados Detallados'!H250)</f>
        <v>-185.09755315491194</v>
      </c>
      <c r="I76" s="305">
        <f>+IF('Resultados Detallados'!I250="","-",'Resultados Detallados'!I250)</f>
        <v>-238.82674539695401</v>
      </c>
      <c r="J76" s="305">
        <f>+IF('Resultados Detallados'!J250="","-",'Resultados Detallados'!J250)</f>
        <v>-246.52174313364387</v>
      </c>
      <c r="K76" s="305">
        <f>+IF('Resultados Detallados'!K250="","-",'Resultados Detallados'!K250)</f>
        <v>-254.21568673684484</v>
      </c>
      <c r="L76" s="305">
        <f>+IF('Resultados Detallados'!L250="","-",'Resultados Detallados'!L250)</f>
        <v>-262.14975831990182</v>
      </c>
      <c r="M76" s="305">
        <f>+IF('Resultados Detallados'!M250="","-",'Resultados Detallados'!M250)</f>
        <v>-270.06668102116282</v>
      </c>
      <c r="N76" s="305">
        <f>+IF('Resultados Detallados'!N250="","-",'Resultados Detallados'!N250)</f>
        <v>-277.9499274401706</v>
      </c>
      <c r="O76" s="305">
        <f>+IF('Resultados Detallados'!O250="","-",'Resultados Detallados'!O250)</f>
        <v>-285.7825563954346</v>
      </c>
      <c r="P76" s="305">
        <f>+IF('Resultados Detallados'!P250="","-",'Resultados Detallados'!P250)</f>
        <v>-293.54726845269852</v>
      </c>
      <c r="Q76" s="305">
        <f>+IF('Resultados Detallados'!Q250="","-",'Resultados Detallados'!Q250)</f>
        <v>-301.22646499542111</v>
      </c>
      <c r="R76" s="305">
        <f>+IF('Resultados Detallados'!R250="","-",'Resultados Detallados'!R250)</f>
        <v>-309.10654931970134</v>
      </c>
      <c r="S76" s="305">
        <f>+IF('Resultados Detallados'!S250="","-",'Resultados Detallados'!S250)</f>
        <v>-316.88057903509173</v>
      </c>
      <c r="T76" s="305">
        <f>+IF('Resultados Detallados'!T250="","-",'Resultados Detallados'!T250)</f>
        <v>-324.85012559782427</v>
      </c>
      <c r="U76" s="305">
        <f>+IF('Resultados Detallados'!U250="","-",'Resultados Detallados'!U250)</f>
        <v>-333.02010625660949</v>
      </c>
      <c r="V76" s="305">
        <f>+IF('Resultados Detallados'!V250="","-",'Resultados Detallados'!V250)</f>
        <v>-341.39556192896316</v>
      </c>
      <c r="W76" s="305">
        <f>+IF('Resultados Detallados'!W250="","-",'Resultados Detallados'!W250)</f>
        <v>-349.98166031147662</v>
      </c>
      <c r="X76" s="305">
        <f>+IF('Resultados Detallados'!X250="","-",'Resultados Detallados'!X250)</f>
        <v>-358.78369906831023</v>
      </c>
      <c r="Y76" s="305">
        <f>+IF('Resultados Detallados'!Y250="","-",'Resultados Detallados'!Y250)</f>
        <v>-367.80710909987818</v>
      </c>
      <c r="Z76" s="305">
        <f>+IF('Resultados Detallados'!Z250="","-",'Resultados Detallados'!Z250)</f>
        <v>-377.05745789374009</v>
      </c>
      <c r="AA76" s="305">
        <f>+IF('Resultados Detallados'!AA250="","-",'Resultados Detallados'!AA250)</f>
        <v>-386.54045295976749</v>
      </c>
      <c r="AB76" s="305">
        <f>+IF('Resultados Detallados'!AB250="","-",'Resultados Detallados'!AB250)</f>
        <v>-396.26194535170572</v>
      </c>
      <c r="AC76" s="305">
        <f>+IF('Resultados Detallados'!AC250="","-",'Resultados Detallados'!AC250)</f>
        <v>-406.22793327730108</v>
      </c>
      <c r="AD76" s="305">
        <f>+IF('Resultados Detallados'!AD250="","-",'Resultados Detallados'!AD250)</f>
        <v>-416.4445657992253</v>
      </c>
      <c r="AE76" s="305">
        <f>+IF('Resultados Detallados'!AE250="","-",'Resultados Detallados'!AE250)</f>
        <v>-426.91814662907575</v>
      </c>
      <c r="AF76" s="305">
        <f>+IF('Resultados Detallados'!AF250="","-",'Resultados Detallados'!AF250)</f>
        <v>-437.65513801679697</v>
      </c>
      <c r="AG76" s="305">
        <f>+IF('Resultados Detallados'!AG250="","-",'Resultados Detallados'!AG250)</f>
        <v>-448.66216473791951</v>
      </c>
      <c r="AH76" s="303">
        <f>+IF('Resultados Detallados'!AH250="","-",'Resultados Detallados'!AH250)</f>
        <v>-459.9460181810781</v>
      </c>
    </row>
    <row r="77" spans="3:34" ht="20.100000000000001" customHeight="1">
      <c r="C77" s="105" t="s">
        <v>163</v>
      </c>
      <c r="D77" s="304">
        <f>+IF('Resultados Detallados'!D251="","-",'Resultados Detallados'!D251)</f>
        <v>0</v>
      </c>
      <c r="E77" s="305">
        <f>+IF('Resultados Detallados'!E251="","-",'Resultados Detallados'!E251)</f>
        <v>0</v>
      </c>
      <c r="F77" s="305">
        <f>+IF('Resultados Detallados'!F251="","-",'Resultados Detallados'!F251)</f>
        <v>0</v>
      </c>
      <c r="G77" s="305">
        <f>+IF('Resultados Detallados'!G251="","-",'Resultados Detallados'!G251)</f>
        <v>0</v>
      </c>
      <c r="H77" s="305">
        <f>+IF('Resultados Detallados'!H251="","-",'Resultados Detallados'!H251)</f>
        <v>0</v>
      </c>
      <c r="I77" s="305">
        <f>+IF('Resultados Detallados'!I251="","-",'Resultados Detallados'!I251)</f>
        <v>-360.68501075426622</v>
      </c>
      <c r="J77" s="305">
        <f>+IF('Resultados Detallados'!J251="","-",'Resultados Detallados'!J251)</f>
        <v>-372.22693109840276</v>
      </c>
      <c r="K77" s="305">
        <f>+IF('Resultados Detallados'!K251="","-",'Resultados Detallados'!K251)</f>
        <v>-384.13819289355166</v>
      </c>
      <c r="L77" s="305">
        <f>+IF('Resultados Detallados'!L251="","-",'Resultados Detallados'!L251)</f>
        <v>-396.43061506614532</v>
      </c>
      <c r="M77" s="305">
        <f>+IF('Resultados Detallados'!M251="","-",'Resultados Detallados'!M251)</f>
        <v>-409.116394748262</v>
      </c>
      <c r="N77" s="305">
        <f>+IF('Resultados Detallados'!N251="","-",'Resultados Detallados'!N251)</f>
        <v>-422.20811938020637</v>
      </c>
      <c r="O77" s="305">
        <f>+IF('Resultados Detallados'!O251="","-",'Resultados Detallados'!O251)</f>
        <v>-435.71877920037298</v>
      </c>
      <c r="P77" s="305">
        <f>+IF('Resultados Detallados'!P251="","-",'Resultados Detallados'!P251)</f>
        <v>-449.66178013478492</v>
      </c>
      <c r="Q77" s="305">
        <f>+IF('Resultados Detallados'!Q251="","-",'Resultados Detallados'!Q251)</f>
        <v>-464.05095709909807</v>
      </c>
      <c r="R77" s="305">
        <f>+IF('Resultados Detallados'!R251="","-",'Resultados Detallados'!R251)</f>
        <v>-478.90058772626924</v>
      </c>
      <c r="S77" s="305">
        <f>+IF('Resultados Detallados'!S251="","-",'Resultados Detallados'!S251)</f>
        <v>-494.22540653350984</v>
      </c>
      <c r="T77" s="305">
        <f>+IF('Resultados Detallados'!T251="","-",'Resultados Detallados'!T251)</f>
        <v>-510.04061954258208</v>
      </c>
      <c r="U77" s="305">
        <f>+IF('Resultados Detallados'!U251="","-",'Resultados Detallados'!U251)</f>
        <v>-526.36191936794467</v>
      </c>
      <c r="V77" s="305">
        <f>+IF('Resultados Detallados'!V251="","-",'Resultados Detallados'!V251)</f>
        <v>-543.20550078771896</v>
      </c>
      <c r="W77" s="305">
        <f>+IF('Resultados Detallados'!W251="","-",'Resultados Detallados'!W251)</f>
        <v>-560.58807681292603</v>
      </c>
      <c r="X77" s="305">
        <f>+IF('Resultados Detallados'!X251="","-",'Resultados Detallados'!X251)</f>
        <v>-578.52689527093958</v>
      </c>
      <c r="Y77" s="305">
        <f>+IF('Resultados Detallados'!Y251="","-",'Resultados Detallados'!Y251)</f>
        <v>-597.03975591960966</v>
      </c>
      <c r="Z77" s="305">
        <f>+IF('Resultados Detallados'!Z251="","-",'Resultados Detallados'!Z251)</f>
        <v>-616.14502810903718</v>
      </c>
      <c r="AA77" s="305">
        <f>+IF('Resultados Detallados'!AA251="","-",'Resultados Detallados'!AA251)</f>
        <v>-635.86166900852641</v>
      </c>
      <c r="AB77" s="305">
        <f>+IF('Resultados Detallados'!AB251="","-",'Resultados Detallados'!AB251)</f>
        <v>-656.20924241679916</v>
      </c>
      <c r="AC77" s="305">
        <f>+IF('Resultados Detallados'!AC251="","-",'Resultados Detallados'!AC251)</f>
        <v>0</v>
      </c>
      <c r="AD77" s="305">
        <f>+IF('Resultados Detallados'!AD251="","-",'Resultados Detallados'!AD251)</f>
        <v>0</v>
      </c>
      <c r="AE77" s="305">
        <f>+IF('Resultados Detallados'!AE251="","-",'Resultados Detallados'!AE251)</f>
        <v>0</v>
      </c>
      <c r="AF77" s="305">
        <f>+IF('Resultados Detallados'!AF251="","-",'Resultados Detallados'!AF251)</f>
        <v>0</v>
      </c>
      <c r="AG77" s="305">
        <f>+IF('Resultados Detallados'!AG251="","-",'Resultados Detallados'!AG251)</f>
        <v>0</v>
      </c>
      <c r="AH77" s="303">
        <f>+IF('Resultados Detallados'!AH251="","-",'Resultados Detallados'!AH251)</f>
        <v>0</v>
      </c>
    </row>
    <row r="78" spans="3:34" ht="20.100000000000001" customHeight="1" thickBot="1">
      <c r="C78" s="106" t="s">
        <v>166</v>
      </c>
      <c r="D78" s="304">
        <f>+IF('Resultados Detallados'!D252="","-",'Resultados Detallados'!D252)</f>
        <v>0</v>
      </c>
      <c r="E78" s="305">
        <f>+IF('Resultados Detallados'!E252="","-",'Resultados Detallados'!E252)</f>
        <v>0</v>
      </c>
      <c r="F78" s="305">
        <f>+IF('Resultados Detallados'!F252="","-",'Resultados Detallados'!F252)</f>
        <v>0</v>
      </c>
      <c r="G78" s="305">
        <f>+IF('Resultados Detallados'!G252="","-",'Resultados Detallados'!G252)</f>
        <v>0</v>
      </c>
      <c r="H78" s="305">
        <f>+IF('Resultados Detallados'!H252="","-",'Resultados Detallados'!H252)</f>
        <v>0</v>
      </c>
      <c r="I78" s="305">
        <f>+IF('Resultados Detallados'!I252="","-",'Resultados Detallados'!I252)</f>
        <v>-316.52292741987043</v>
      </c>
      <c r="J78" s="305">
        <f>+IF('Resultados Detallados'!J252="","-",'Resultados Detallados'!J252)</f>
        <v>-304.98100707573388</v>
      </c>
      <c r="K78" s="305">
        <f>+IF('Resultados Detallados'!K252="","-",'Resultados Detallados'!K252)</f>
        <v>-293.06974528058504</v>
      </c>
      <c r="L78" s="305">
        <f>+IF('Resultados Detallados'!L252="","-",'Resultados Detallados'!L252)</f>
        <v>-280.77732310799138</v>
      </c>
      <c r="M78" s="305">
        <f>+IF('Resultados Detallados'!M252="","-",'Resultados Detallados'!M252)</f>
        <v>-268.09154342587465</v>
      </c>
      <c r="N78" s="305">
        <f>+IF('Resultados Detallados'!N252="","-",'Resultados Detallados'!N252)</f>
        <v>-254.99981879393027</v>
      </c>
      <c r="O78" s="305">
        <f>+IF('Resultados Detallados'!O252="","-",'Resultados Detallados'!O252)</f>
        <v>-241.48915897376367</v>
      </c>
      <c r="P78" s="305">
        <f>+IF('Resultados Detallados'!P252="","-",'Resultados Detallados'!P252)</f>
        <v>-227.54615803935175</v>
      </c>
      <c r="Q78" s="305">
        <f>+IF('Resultados Detallados'!Q252="","-",'Resultados Detallados'!Q252)</f>
        <v>-213.1569810750386</v>
      </c>
      <c r="R78" s="305">
        <f>+IF('Resultados Detallados'!R252="","-",'Resultados Detallados'!R252)</f>
        <v>-198.30735044786746</v>
      </c>
      <c r="S78" s="305">
        <f>+IF('Resultados Detallados'!S252="","-",'Resultados Detallados'!S252)</f>
        <v>-182.98253164062686</v>
      </c>
      <c r="T78" s="305">
        <f>+IF('Resultados Detallados'!T252="","-",'Resultados Detallados'!T252)</f>
        <v>-167.16731863155456</v>
      </c>
      <c r="U78" s="305">
        <f>+IF('Resultados Detallados'!U252="","-",'Resultados Detallados'!U252)</f>
        <v>-150.84601880619195</v>
      </c>
      <c r="V78" s="305">
        <f>+IF('Resultados Detallados'!V252="","-",'Resultados Detallados'!V252)</f>
        <v>-134.00243738641774</v>
      </c>
      <c r="W78" s="305">
        <f>+IF('Resultados Detallados'!W252="","-",'Resultados Detallados'!W252)</f>
        <v>-116.6198613612107</v>
      </c>
      <c r="X78" s="305">
        <f>+IF('Resultados Detallados'!X252="","-",'Resultados Detallados'!X252)</f>
        <v>-98.681042903197081</v>
      </c>
      <c r="Y78" s="305">
        <f>+IF('Resultados Detallados'!Y252="","-",'Resultados Detallados'!Y252)</f>
        <v>-80.168182254527025</v>
      </c>
      <c r="Z78" s="305">
        <f>+IF('Resultados Detallados'!Z252="","-",'Resultados Detallados'!Z252)</f>
        <v>-61.062910065099508</v>
      </c>
      <c r="AA78" s="305">
        <f>+IF('Resultados Detallados'!AA252="","-",'Resultados Detallados'!AA252)</f>
        <v>-41.346269165610309</v>
      </c>
      <c r="AB78" s="305">
        <f>+IF('Resultados Detallados'!AB252="","-",'Resultados Detallados'!AB252)</f>
        <v>-20.998695757337472</v>
      </c>
      <c r="AC78" s="305">
        <f>+IF('Resultados Detallados'!AC252="","-",'Resultados Detallados'!AC252)</f>
        <v>0</v>
      </c>
      <c r="AD78" s="305">
        <f>+IF('Resultados Detallados'!AD252="","-",'Resultados Detallados'!AD252)</f>
        <v>0</v>
      </c>
      <c r="AE78" s="305">
        <f>+IF('Resultados Detallados'!AE252="","-",'Resultados Detallados'!AE252)</f>
        <v>0</v>
      </c>
      <c r="AF78" s="306">
        <f>+IF('Resultados Detallados'!AF252="","-",'Resultados Detallados'!AF252)</f>
        <v>0</v>
      </c>
      <c r="AG78" s="305">
        <f>+IF('Resultados Detallados'!AG252="","-",'Resultados Detallados'!AG252)</f>
        <v>0</v>
      </c>
      <c r="AH78" s="307">
        <f>+IF('Resultados Detallados'!AH252="","-",'Resultados Detallados'!AH252)</f>
        <v>0</v>
      </c>
    </row>
    <row r="79" spans="3:34" ht="20.100000000000001" customHeight="1" thickBot="1">
      <c r="C79" s="107" t="s">
        <v>160</v>
      </c>
      <c r="D79" s="308">
        <f>+IF('Resultados Detallados'!D253="","-",'Resultados Detallados'!D253)</f>
        <v>0</v>
      </c>
      <c r="E79" s="309">
        <f>+IF('Resultados Detallados'!E253="","-",'Resultados Detallados'!E253)</f>
        <v>235.85858712734705</v>
      </c>
      <c r="F79" s="310">
        <f>+IF('Resultados Detallados'!F253="","-",'Resultados Detallados'!F253)</f>
        <v>489.31788546048523</v>
      </c>
      <c r="G79" s="308">
        <f>+IF('Resultados Detallados'!G253="","-",'Resultados Detallados'!G253)</f>
        <v>760.61137933211307</v>
      </c>
      <c r="H79" s="309">
        <f>+IF('Resultados Detallados'!H253="","-",'Resultados Detallados'!H253)</f>
        <v>1048.8861345445011</v>
      </c>
      <c r="I79" s="309">
        <f>+IF('Resultados Detallados'!I253="","-",'Resultados Detallados'!I253)</f>
        <v>676.14361907526938</v>
      </c>
      <c r="J79" s="308">
        <f>+IF('Resultados Detallados'!J253="","-",'Resultados Detallados'!J253)</f>
        <v>719.74860624984535</v>
      </c>
      <c r="K79" s="309">
        <f>+IF('Resultados Detallados'!K253="","-",'Resultados Detallados'!K253)</f>
        <v>763.34762000131752</v>
      </c>
      <c r="L79" s="309">
        <f>+IF('Resultados Detallados'!L253="","-",'Resultados Detallados'!L253)</f>
        <v>808.30735897197383</v>
      </c>
      <c r="M79" s="310">
        <f>+IF('Resultados Detallados'!M253="","-",'Resultados Detallados'!M253)</f>
        <v>853.16992094578598</v>
      </c>
      <c r="N79" s="310">
        <f>+IF('Resultados Detallados'!N253="","-",'Resultados Detallados'!N253)</f>
        <v>897.8416506534968</v>
      </c>
      <c r="O79" s="308">
        <f>+IF('Resultados Detallados'!O253="","-",'Resultados Detallados'!O253)</f>
        <v>942.2265480666598</v>
      </c>
      <c r="P79" s="309">
        <f>+IF('Resultados Detallados'!P253="","-",'Resultados Detallados'!P253)</f>
        <v>986.2265830578217</v>
      </c>
      <c r="Q79" s="308">
        <f>+IF('Resultados Detallados'!Q253="","-",'Resultados Detallados'!Q253)</f>
        <v>1029.7420301332493</v>
      </c>
      <c r="R79" s="309">
        <f>+IF('Resultados Detallados'!R253="","-",'Resultados Detallados'!R253)</f>
        <v>1074.395841304171</v>
      </c>
      <c r="S79" s="309">
        <f>+IF('Resultados Detallados'!S253="","-",'Resultados Detallados'!S253)</f>
        <v>1118.4486763580496</v>
      </c>
      <c r="T79" s="309">
        <f>+IF('Resultados Detallados'!T253="","-",'Resultados Detallados'!T253)</f>
        <v>1163.6094402135345</v>
      </c>
      <c r="U79" s="310">
        <f>+IF('Resultados Detallados'!U253="","-",'Resultados Detallados'!U253)</f>
        <v>1209.9059972799839</v>
      </c>
      <c r="V79" s="308">
        <f>+IF('Resultados Detallados'!V253="","-",'Resultados Detallados'!V253)</f>
        <v>1257.366912756655</v>
      </c>
      <c r="W79" s="309">
        <f>+IF('Resultados Detallados'!W253="","-",'Resultados Detallados'!W253)</f>
        <v>1306.021470257564</v>
      </c>
      <c r="X79" s="309">
        <f>+IF('Resultados Detallados'!X253="","-",'Resultados Detallados'!X253)</f>
        <v>1355.8996898796208</v>
      </c>
      <c r="Y79" s="309">
        <f>+IF('Resultados Detallados'!Y253="","-",'Resultados Detallados'!Y253)</f>
        <v>1407.0323467251724</v>
      </c>
      <c r="Z79" s="310">
        <f>+IF('Resultados Detallados'!Z253="","-",'Resultados Detallados'!Z253)</f>
        <v>1459.4509898903905</v>
      </c>
      <c r="AA79" s="310">
        <f>+IF('Resultados Detallados'!AA253="","-",'Resultados Detallados'!AA253)</f>
        <v>1513.1879619312124</v>
      </c>
      <c r="AB79" s="308">
        <f>+IF('Resultados Detallados'!AB253="","-",'Resultados Detallados'!AB253)</f>
        <v>1568.276418818863</v>
      </c>
      <c r="AC79" s="309">
        <f>+IF('Resultados Detallados'!AC253="","-",'Resultados Detallados'!AC253)</f>
        <v>2301.958288571373</v>
      </c>
      <c r="AD79" s="309">
        <f>+IF('Resultados Detallados'!AD253="","-",'Resultados Detallados'!AD253)</f>
        <v>2359.8525395289435</v>
      </c>
      <c r="AE79" s="309">
        <f>+IF('Resultados Detallados'!AE253="","-",'Resultados Detallados'!AE253)</f>
        <v>2419.2028308980957</v>
      </c>
      <c r="AF79" s="309">
        <f>+IF('Resultados Detallados'!AF253="","-",'Resultados Detallados'!AF253)</f>
        <v>2480.0457820951829</v>
      </c>
      <c r="AG79" s="309">
        <f>+IF('Resultados Detallados'!AG253="","-",'Resultados Detallados'!AG253)</f>
        <v>2542.4189335148776</v>
      </c>
      <c r="AH79" s="311">
        <f>+IF('Resultados Detallados'!AH253="","-",'Resultados Detallados'!AH253)</f>
        <v>2606.3607696927756</v>
      </c>
    </row>
    <row r="80" spans="3:34" ht="20.100000000000001" customHeight="1" thickBot="1">
      <c r="C80" s="118" t="s">
        <v>161</v>
      </c>
      <c r="D80" s="312">
        <f>+IF('Resultados Detallados'!D254="","-",'Resultados Detallados'!D254)</f>
        <v>0</v>
      </c>
      <c r="E80" s="313">
        <f>+IF('Resultados Detallados'!E254="","-",'Resultados Detallados'!E254)</f>
        <v>235.85858712734705</v>
      </c>
      <c r="F80" s="314">
        <f>+IF('Resultados Detallados'!F254="","-",'Resultados Detallados'!F254)</f>
        <v>725.17647258783222</v>
      </c>
      <c r="G80" s="312">
        <f>+IF('Resultados Detallados'!G254="","-",'Resultados Detallados'!G254)</f>
        <v>1485.7878519199453</v>
      </c>
      <c r="H80" s="313">
        <f>+IF('Resultados Detallados'!H254="","-",'Resultados Detallados'!H254)</f>
        <v>2534.6739864644464</v>
      </c>
      <c r="I80" s="313">
        <f>+IF('Resultados Detallados'!I254="","-",'Resultados Detallados'!I254)</f>
        <v>3210.8176055397157</v>
      </c>
      <c r="J80" s="312">
        <f>+IF('Resultados Detallados'!J254="","-",'Resultados Detallados'!J254)</f>
        <v>3930.5662117895613</v>
      </c>
      <c r="K80" s="313">
        <f>+IF('Resultados Detallados'!K254="","-",'Resultados Detallados'!K254)</f>
        <v>4693.9138317908792</v>
      </c>
      <c r="L80" s="313">
        <f>+IF('Resultados Detallados'!L254="","-",'Resultados Detallados'!L254)</f>
        <v>5502.2211907628534</v>
      </c>
      <c r="M80" s="314">
        <f>+IF('Resultados Detallados'!M254="","-",'Resultados Detallados'!M254)</f>
        <v>6355.3911117086391</v>
      </c>
      <c r="N80" s="314">
        <f>+IF('Resultados Detallados'!N254="","-",'Resultados Detallados'!N254)</f>
        <v>7253.2327623621359</v>
      </c>
      <c r="O80" s="312">
        <f>+IF('Resultados Detallados'!O254="","-",'Resultados Detallados'!O254)</f>
        <v>8195.459310428796</v>
      </c>
      <c r="P80" s="313">
        <f>+IF('Resultados Detallados'!P254="","-",'Resultados Detallados'!P254)</f>
        <v>9181.6858934866177</v>
      </c>
      <c r="Q80" s="312">
        <f>+IF('Resultados Detallados'!Q254="","-",'Resultados Detallados'!Q254)</f>
        <v>10211.427923619867</v>
      </c>
      <c r="R80" s="313">
        <f>+IF('Resultados Detallados'!R254="","-",'Resultados Detallados'!R254)</f>
        <v>11285.823764924038</v>
      </c>
      <c r="S80" s="313">
        <f>+IF('Resultados Detallados'!S254="","-",'Resultados Detallados'!S254)</f>
        <v>12404.272441282088</v>
      </c>
      <c r="T80" s="313">
        <f>+IF('Resultados Detallados'!T254="","-",'Resultados Detallados'!T254)</f>
        <v>13567.881881495623</v>
      </c>
      <c r="U80" s="314">
        <f>+IF('Resultados Detallados'!U254="","-",'Resultados Detallados'!U254)</f>
        <v>14777.787878775607</v>
      </c>
      <c r="V80" s="312">
        <f>+IF('Resultados Detallados'!V254="","-",'Resultados Detallados'!V254)</f>
        <v>16035.154791532263</v>
      </c>
      <c r="W80" s="313">
        <f>+IF('Resultados Detallados'!W254="","-",'Resultados Detallados'!W254)</f>
        <v>17341.176261789828</v>
      </c>
      <c r="X80" s="313">
        <f>+IF('Resultados Detallados'!X254="","-",'Resultados Detallados'!X254)</f>
        <v>18697.075951669452</v>
      </c>
      <c r="Y80" s="313">
        <f>+IF('Resultados Detallados'!Y254="","-",'Resultados Detallados'!Y254)</f>
        <v>20104.108298394625</v>
      </c>
      <c r="Z80" s="314">
        <f>+IF('Resultados Detallados'!Z254="","-",'Resultados Detallados'!Z254)</f>
        <v>21563.559288285014</v>
      </c>
      <c r="AA80" s="314">
        <f>+IF('Resultados Detallados'!AA254="","-",'Resultados Detallados'!AA254)</f>
        <v>23076.747250216227</v>
      </c>
      <c r="AB80" s="312">
        <f>+IF('Resultados Detallados'!AB254="","-",'Resultados Detallados'!AB254)</f>
        <v>24645.02366903509</v>
      </c>
      <c r="AC80" s="313">
        <f>+IF('Resultados Detallados'!AC254="","-",'Resultados Detallados'!AC254)</f>
        <v>26946.981957606466</v>
      </c>
      <c r="AD80" s="313">
        <f>+IF('Resultados Detallados'!AD254="","-",'Resultados Detallados'!AD254)</f>
        <v>29306.834497135409</v>
      </c>
      <c r="AE80" s="313">
        <f>+IF('Resultados Detallados'!AE254="","-",'Resultados Detallados'!AE254)</f>
        <v>31726.037328033504</v>
      </c>
      <c r="AF80" s="313">
        <f>+IF('Resultados Detallados'!AF254="","-",'Resultados Detallados'!AF254)</f>
        <v>34206.083110128689</v>
      </c>
      <c r="AG80" s="313">
        <f>+IF('Resultados Detallados'!AG254="","-",'Resultados Detallados'!AG254)</f>
        <v>36748.502043643566</v>
      </c>
      <c r="AH80" s="315">
        <f>+IF('Resultados Detallados'!AH254="","-",'Resultados Detallados'!AH254)</f>
        <v>39354.862813336345</v>
      </c>
    </row>
    <row r="81" spans="3:34" ht="20.100000000000001" customHeight="1" thickBot="1">
      <c r="C81" s="119" t="s">
        <v>127</v>
      </c>
      <c r="D81" s="120" t="str">
        <f>+IF('Resultados Detallados'!D255="","-",'Resultados Detallados'!D255)</f>
        <v>-</v>
      </c>
      <c r="E81" s="121" t="str">
        <f>+IF('Resultados Detallados'!E255="","-",'Resultados Detallados'!E255)</f>
        <v>-</v>
      </c>
      <c r="F81" s="122" t="str">
        <f>+IF('Resultados Detallados'!F255="","-",'Resultados Detallados'!F255)</f>
        <v>-</v>
      </c>
      <c r="G81" s="120" t="str">
        <f>+IF('Resultados Detallados'!G255="","-",'Resultados Detallados'!G255)</f>
        <v>-</v>
      </c>
      <c r="H81" s="121" t="str">
        <f>+IF('Resultados Detallados'!H255="","-",'Resultados Detallados'!H255)</f>
        <v>-</v>
      </c>
      <c r="I81" s="121">
        <f>+IF('Resultados Detallados'!I255="","-",'Resultados Detallados'!I255)</f>
        <v>1.9984283717911862</v>
      </c>
      <c r="J81" s="120">
        <f>+IF('Resultados Detallados'!J255="","-",'Resultados Detallados'!J255)</f>
        <v>2.0628177339302987</v>
      </c>
      <c r="K81" s="121">
        <f>+IF('Resultados Detallados'!K255="","-",'Resultados Detallados'!K255)</f>
        <v>2.1271982754062626</v>
      </c>
      <c r="L81" s="121">
        <f>+IF('Resultados Detallados'!L255="","-",'Resultados Detallados'!L255)</f>
        <v>2.1935881335816925</v>
      </c>
      <c r="M81" s="122">
        <f>+IF('Resultados Detallados'!M255="","-",'Resultados Detallados'!M255)</f>
        <v>2.2598344952158591</v>
      </c>
      <c r="N81" s="122">
        <f>+IF('Resultados Detallados'!N255="","-",'Resultados Detallados'!N255)</f>
        <v>2.3257990641312101</v>
      </c>
      <c r="O81" s="120">
        <f>+IF('Resultados Detallados'!O255="","-",'Resultados Detallados'!O255)</f>
        <v>2.391340081758428</v>
      </c>
      <c r="P81" s="121">
        <f>+IF('Resultados Detallados'!P255="","-",'Resultados Detallados'!P255)</f>
        <v>2.456312791779804</v>
      </c>
      <c r="Q81" s="120">
        <f>+IF('Resultados Detallados'!Q255="","-",'Resultados Detallados'!Q255)</f>
        <v>2.5205699344127637</v>
      </c>
      <c r="R81" s="121">
        <f>+IF('Resultados Detallados'!R255="","-",'Resultados Detallados'!R255)</f>
        <v>2.5865080438970014</v>
      </c>
      <c r="S81" s="121">
        <f>+IF('Resultados Detallados'!S255="","-",'Resultados Detallados'!S255)</f>
        <v>2.6515587212010105</v>
      </c>
      <c r="T81" s="121">
        <f>+IF('Resultados Detallados'!T255="","-",'Resultados Detallados'!T255)</f>
        <v>2.7182454230392157</v>
      </c>
      <c r="U81" s="122">
        <f>+IF('Resultados Detallados'!U255="","-",'Resultados Detallados'!U255)</f>
        <v>2.7866092954286517</v>
      </c>
      <c r="V81" s="120">
        <f>+IF('Resultados Detallados'!V255="","-",'Resultados Detallados'!V255)</f>
        <v>2.8566925192086816</v>
      </c>
      <c r="W81" s="121">
        <f>+IF('Resultados Detallados'!W255="","-",'Resultados Detallados'!W255)</f>
        <v>2.9285383360667798</v>
      </c>
      <c r="X81" s="121">
        <f>+IF('Resultados Detallados'!X255="","-",'Resultados Detallados'!X255)</f>
        <v>3.0021910752188585</v>
      </c>
      <c r="Y81" s="121">
        <f>+IF('Resultados Detallados'!Y255="","-",'Resultados Detallados'!Y255)</f>
        <v>3.0776961807606131</v>
      </c>
      <c r="Z81" s="122">
        <f>+IF('Resultados Detallados'!Z255="","-",'Resultados Detallados'!Z255)</f>
        <v>3.1551002397067416</v>
      </c>
      <c r="AA81" s="122">
        <f>+IF('Resultados Detallados'!AA255="","-",'Resultados Detallados'!AA255)</f>
        <v>3.2344510107353655</v>
      </c>
      <c r="AB81" s="120">
        <f>+IF('Resultados Detallados'!AB255="","-",'Resultados Detallados'!AB255)</f>
        <v>3.3157974536553603</v>
      </c>
      <c r="AC81" s="121" t="str">
        <f>+IF('Resultados Detallados'!AC255="","-",'Resultados Detallados'!AC255)</f>
        <v>-</v>
      </c>
      <c r="AD81" s="121" t="str">
        <f>+IF('Resultados Detallados'!AD255="","-",'Resultados Detallados'!AD255)</f>
        <v>-</v>
      </c>
      <c r="AE81" s="121" t="str">
        <f>+IF('Resultados Detallados'!AE255="","-",'Resultados Detallados'!AE255)</f>
        <v>-</v>
      </c>
      <c r="AF81" s="121" t="str">
        <f>+IF('Resultados Detallados'!AF255="","-",'Resultados Detallados'!AF255)</f>
        <v>-</v>
      </c>
      <c r="AG81" s="121" t="str">
        <f>+IF('Resultados Detallados'!AG255="","-",'Resultados Detallados'!AG255)</f>
        <v>-</v>
      </c>
      <c r="AH81" s="123" t="str">
        <f>+IF('Resultados Detallados'!AH255="","-",'Resultados Detallados'!AH255)</f>
        <v>-</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tabColor theme="9"/>
  </sheetPr>
  <dimension ref="C1:AI128"/>
  <sheetViews>
    <sheetView showGridLines="0" zoomScale="70" zoomScaleNormal="70" workbookViewId="0"/>
  </sheetViews>
  <sheetFormatPr baseColWidth="10" defaultRowHeight="15"/>
  <cols>
    <col min="1" max="2" width="5.7109375" customWidth="1"/>
    <col min="3" max="3" width="41.5703125" customWidth="1"/>
    <col min="4" max="4" width="17.85546875" customWidth="1"/>
    <col min="5" max="5" width="15.28515625" customWidth="1"/>
  </cols>
  <sheetData>
    <row r="1" spans="3:35" ht="21">
      <c r="C1" s="183" t="s">
        <v>26</v>
      </c>
    </row>
    <row r="4" spans="3:35">
      <c r="C4" s="1" t="s">
        <v>147</v>
      </c>
    </row>
    <row r="5" spans="3:35">
      <c r="C5" s="1"/>
      <c r="E5" s="2">
        <v>0</v>
      </c>
      <c r="F5" s="2">
        <v>1</v>
      </c>
      <c r="G5" s="2">
        <v>2</v>
      </c>
      <c r="H5" s="2">
        <v>3</v>
      </c>
      <c r="I5" s="2">
        <v>4</v>
      </c>
      <c r="J5" s="2">
        <v>5</v>
      </c>
      <c r="K5" s="2">
        <v>6</v>
      </c>
      <c r="L5" s="2">
        <v>7</v>
      </c>
      <c r="M5" s="2">
        <v>8</v>
      </c>
      <c r="N5" s="2">
        <v>9</v>
      </c>
      <c r="O5" s="2">
        <v>10</v>
      </c>
      <c r="P5" s="2">
        <v>11</v>
      </c>
      <c r="Q5" s="2">
        <v>12</v>
      </c>
      <c r="R5" s="2">
        <v>13</v>
      </c>
      <c r="S5" s="2">
        <v>14</v>
      </c>
      <c r="T5" s="2">
        <v>15</v>
      </c>
      <c r="U5" s="2">
        <v>16</v>
      </c>
      <c r="V5" s="2">
        <v>17</v>
      </c>
      <c r="W5" s="2">
        <v>18</v>
      </c>
      <c r="X5" s="2">
        <v>19</v>
      </c>
      <c r="Y5" s="2">
        <v>20</v>
      </c>
      <c r="Z5" s="2">
        <v>21</v>
      </c>
      <c r="AA5" s="2">
        <v>22</v>
      </c>
      <c r="AB5" s="2">
        <v>23</v>
      </c>
      <c r="AC5" s="2">
        <v>24</v>
      </c>
      <c r="AD5" s="2">
        <v>25</v>
      </c>
      <c r="AE5" s="2">
        <v>26</v>
      </c>
      <c r="AF5" s="2">
        <v>27</v>
      </c>
      <c r="AG5" s="2">
        <v>28</v>
      </c>
      <c r="AH5" s="2">
        <v>29</v>
      </c>
      <c r="AI5" s="2">
        <v>30</v>
      </c>
    </row>
    <row r="6" spans="3:35">
      <c r="C6" s="1" t="s">
        <v>33</v>
      </c>
      <c r="E6" s="186">
        <v>1.4999999999999999E-2</v>
      </c>
      <c r="F6" s="186">
        <v>1.4E-2</v>
      </c>
      <c r="G6" s="186">
        <v>1.2999999999999999E-2</v>
      </c>
      <c r="H6" s="186">
        <v>1.2E-2</v>
      </c>
      <c r="I6" s="186">
        <v>1.0999999999999999E-2</v>
      </c>
      <c r="J6" s="186">
        <v>0.01</v>
      </c>
      <c r="K6" s="186">
        <v>0.01</v>
      </c>
      <c r="L6" s="186">
        <v>0.01</v>
      </c>
      <c r="M6" s="186">
        <v>0.01</v>
      </c>
      <c r="N6" s="186">
        <v>0.01</v>
      </c>
      <c r="O6" s="186">
        <v>0.01</v>
      </c>
      <c r="P6" s="186">
        <v>0.01</v>
      </c>
      <c r="Q6" s="186">
        <v>0.01</v>
      </c>
      <c r="R6" s="186">
        <v>0.01</v>
      </c>
      <c r="S6" s="186">
        <v>0.01</v>
      </c>
      <c r="T6" s="186">
        <v>0.01</v>
      </c>
      <c r="U6" s="186">
        <v>0.01</v>
      </c>
      <c r="V6" s="186">
        <v>0.01</v>
      </c>
      <c r="W6" s="186">
        <v>0.01</v>
      </c>
      <c r="X6" s="186">
        <v>0.01</v>
      </c>
      <c r="Y6" s="186">
        <v>0.01</v>
      </c>
      <c r="Z6" s="186">
        <v>0.01</v>
      </c>
      <c r="AA6" s="186">
        <v>0.01</v>
      </c>
      <c r="AB6" s="186">
        <v>0.01</v>
      </c>
      <c r="AC6" s="186">
        <v>0.01</v>
      </c>
      <c r="AD6" s="186">
        <v>0.01</v>
      </c>
      <c r="AE6" s="186">
        <v>0.01</v>
      </c>
      <c r="AF6" s="186">
        <v>0.01</v>
      </c>
      <c r="AG6" s="186">
        <v>0.01</v>
      </c>
      <c r="AH6" s="186">
        <v>0.01</v>
      </c>
      <c r="AI6" s="186">
        <v>0.01</v>
      </c>
    </row>
    <row r="8" spans="3:35">
      <c r="C8" s="1"/>
    </row>
    <row r="10" spans="3:35">
      <c r="C10" s="1" t="s">
        <v>183</v>
      </c>
    </row>
    <row r="11" spans="3:35">
      <c r="E11" s="2">
        <v>0</v>
      </c>
      <c r="F11" s="2">
        <v>1</v>
      </c>
      <c r="G11" s="2">
        <v>2</v>
      </c>
      <c r="H11" s="2">
        <v>3</v>
      </c>
      <c r="I11" s="2">
        <v>4</v>
      </c>
      <c r="J11" s="2">
        <v>5</v>
      </c>
      <c r="K11" s="2">
        <v>6</v>
      </c>
      <c r="L11" s="2">
        <v>7</v>
      </c>
      <c r="M11" s="2">
        <v>8</v>
      </c>
      <c r="N11" s="2">
        <v>9</v>
      </c>
      <c r="O11" s="2">
        <v>10</v>
      </c>
      <c r="P11" s="2">
        <v>11</v>
      </c>
      <c r="Q11" s="2">
        <v>12</v>
      </c>
      <c r="R11" s="2">
        <v>13</v>
      </c>
      <c r="S11" s="2">
        <v>14</v>
      </c>
      <c r="T11" s="2">
        <v>15</v>
      </c>
      <c r="U11" s="2">
        <v>16</v>
      </c>
      <c r="V11" s="2">
        <v>17</v>
      </c>
      <c r="W11" s="2">
        <v>18</v>
      </c>
      <c r="X11" s="2">
        <v>19</v>
      </c>
      <c r="Y11" s="2">
        <v>20</v>
      </c>
      <c r="Z11" s="2">
        <v>21</v>
      </c>
      <c r="AA11" s="2">
        <v>22</v>
      </c>
      <c r="AB11" s="2">
        <v>23</v>
      </c>
      <c r="AC11" s="2">
        <v>24</v>
      </c>
      <c r="AD11" s="2">
        <v>25</v>
      </c>
      <c r="AE11" s="2">
        <v>26</v>
      </c>
      <c r="AF11" s="2">
        <v>27</v>
      </c>
      <c r="AG11" s="2">
        <v>28</v>
      </c>
      <c r="AH11" s="2">
        <v>29</v>
      </c>
      <c r="AI11" s="2">
        <v>30</v>
      </c>
    </row>
    <row r="12" spans="3:35">
      <c r="C12" s="1" t="s">
        <v>184</v>
      </c>
      <c r="F12" s="186">
        <v>2.5000000000000001E-2</v>
      </c>
      <c r="G12" s="186">
        <v>2.4E-2</v>
      </c>
      <c r="H12" s="186">
        <v>2.4E-2</v>
      </c>
      <c r="I12" s="186">
        <v>2.3E-2</v>
      </c>
      <c r="J12" s="186">
        <v>2.1999999999999999E-2</v>
      </c>
      <c r="K12" s="186">
        <v>2.1999999999999999E-2</v>
      </c>
      <c r="L12" s="186">
        <v>2.1000000000000001E-2</v>
      </c>
      <c r="M12" s="186">
        <v>2.1000000000000001E-2</v>
      </c>
      <c r="N12" s="186">
        <v>0.02</v>
      </c>
      <c r="O12" s="186">
        <v>1.9E-2</v>
      </c>
      <c r="P12" s="186">
        <v>1.7999999999999999E-2</v>
      </c>
      <c r="Q12" s="186">
        <v>1.7000000000000001E-2</v>
      </c>
      <c r="R12" s="186">
        <v>1.6E-2</v>
      </c>
      <c r="S12" s="186">
        <v>1.6E-2</v>
      </c>
      <c r="T12" s="186">
        <v>1.4999999999999999E-2</v>
      </c>
      <c r="U12" s="186">
        <v>1.4999999999999999E-2</v>
      </c>
      <c r="V12" s="186">
        <v>1.4999999999999999E-2</v>
      </c>
      <c r="W12" s="186">
        <v>1.4999999999999999E-2</v>
      </c>
      <c r="X12" s="186">
        <v>1.4999999999999999E-2</v>
      </c>
      <c r="Y12" s="186">
        <v>1.4999999999999999E-2</v>
      </c>
      <c r="Z12" s="186">
        <v>1.4999999999999999E-2</v>
      </c>
      <c r="AA12" s="186">
        <v>1.4999999999999999E-2</v>
      </c>
      <c r="AB12" s="186">
        <v>1.4999999999999999E-2</v>
      </c>
      <c r="AC12" s="186">
        <v>1.4999999999999999E-2</v>
      </c>
      <c r="AD12" s="186">
        <v>1.4999999999999999E-2</v>
      </c>
      <c r="AE12" s="186">
        <v>1.4999999999999999E-2</v>
      </c>
      <c r="AF12" s="186">
        <v>1.4999999999999999E-2</v>
      </c>
      <c r="AG12" s="186">
        <v>1.4999999999999999E-2</v>
      </c>
      <c r="AH12" s="186">
        <v>1.4999999999999999E-2</v>
      </c>
      <c r="AI12" s="186">
        <v>1.4999999999999999E-2</v>
      </c>
    </row>
    <row r="15" spans="3:35">
      <c r="C15" t="s">
        <v>187</v>
      </c>
      <c r="D15" s="197">
        <v>2000000</v>
      </c>
    </row>
    <row r="16" spans="3:35">
      <c r="C16" t="s">
        <v>188</v>
      </c>
      <c r="D16" s="199">
        <v>0.25</v>
      </c>
    </row>
    <row r="19" spans="3:4">
      <c r="C19" s="1" t="s">
        <v>194</v>
      </c>
    </row>
    <row r="21" spans="3:4">
      <c r="C21" s="1" t="s">
        <v>195</v>
      </c>
    </row>
    <row r="23" spans="3:4">
      <c r="C23" s="1" t="s">
        <v>201</v>
      </c>
      <c r="D23" s="208">
        <f>2000000*(1+'Análisis Sensibilidad'!D43)</f>
        <v>2000000</v>
      </c>
    </row>
    <row r="24" spans="3:4">
      <c r="D24" s="209"/>
    </row>
    <row r="25" spans="3:4">
      <c r="C25" s="1" t="s">
        <v>196</v>
      </c>
      <c r="D25" s="208">
        <f>13000000*(1+'Análisis Sensibilidad'!D43)</f>
        <v>13000000</v>
      </c>
    </row>
    <row r="26" spans="3:4">
      <c r="D26" s="209"/>
    </row>
    <row r="27" spans="3:4">
      <c r="C27" s="1" t="s">
        <v>197</v>
      </c>
    </row>
    <row r="28" spans="3:4">
      <c r="C28" s="210" t="s">
        <v>198</v>
      </c>
      <c r="D28" s="211">
        <v>0.4</v>
      </c>
    </row>
    <row r="29" spans="3:4">
      <c r="C29" s="210" t="s">
        <v>199</v>
      </c>
      <c r="D29" s="211">
        <v>0.15</v>
      </c>
    </row>
    <row r="30" spans="3:4">
      <c r="C30" s="210" t="s">
        <v>200</v>
      </c>
      <c r="D30" s="211">
        <v>0.45</v>
      </c>
    </row>
    <row r="33" spans="3:4">
      <c r="C33" s="1" t="s">
        <v>214</v>
      </c>
    </row>
    <row r="35" spans="3:4">
      <c r="C35" s="182"/>
      <c r="D35" s="242"/>
    </row>
    <row r="36" spans="3:4">
      <c r="C36" s="240" t="s">
        <v>218</v>
      </c>
      <c r="D36" t="s">
        <v>220</v>
      </c>
    </row>
    <row r="37" spans="3:4">
      <c r="C37" s="182" t="s">
        <v>216</v>
      </c>
      <c r="D37" s="241">
        <v>0</v>
      </c>
    </row>
    <row r="38" spans="3:4">
      <c r="C38" s="182" t="s">
        <v>217</v>
      </c>
      <c r="D38" s="241">
        <v>2</v>
      </c>
    </row>
    <row r="40" spans="3:4">
      <c r="C40" s="8" t="s">
        <v>219</v>
      </c>
    </row>
    <row r="41" spans="3:4">
      <c r="C41" s="182" t="s">
        <v>198</v>
      </c>
      <c r="D41" s="211">
        <v>0.6</v>
      </c>
    </row>
    <row r="42" spans="3:4">
      <c r="C42" s="182" t="s">
        <v>199</v>
      </c>
      <c r="D42" s="211">
        <v>0.15</v>
      </c>
    </row>
    <row r="43" spans="3:4">
      <c r="C43" s="182" t="s">
        <v>200</v>
      </c>
      <c r="D43" s="211">
        <v>0.25</v>
      </c>
    </row>
    <row r="49" spans="3:4">
      <c r="C49" s="1" t="s">
        <v>225</v>
      </c>
    </row>
    <row r="51" spans="3:4">
      <c r="C51" s="240" t="s">
        <v>23</v>
      </c>
      <c r="D51" t="s">
        <v>215</v>
      </c>
    </row>
    <row r="52" spans="3:4">
      <c r="C52" t="s">
        <v>232</v>
      </c>
      <c r="D52" s="241">
        <v>0</v>
      </c>
    </row>
    <row r="53" spans="3:4">
      <c r="C53" t="s">
        <v>233</v>
      </c>
      <c r="D53" s="241">
        <v>0.75</v>
      </c>
    </row>
    <row r="55" spans="3:4">
      <c r="C55" t="s">
        <v>234</v>
      </c>
      <c r="D55" s="241">
        <v>0</v>
      </c>
    </row>
    <row r="56" spans="3:4">
      <c r="C56" t="s">
        <v>235</v>
      </c>
      <c r="D56" s="241">
        <v>0.5</v>
      </c>
    </row>
    <row r="59" spans="3:4">
      <c r="C59" s="240" t="s">
        <v>218</v>
      </c>
      <c r="D59" t="s">
        <v>215</v>
      </c>
    </row>
    <row r="60" spans="3:4">
      <c r="C60" t="s">
        <v>237</v>
      </c>
      <c r="D60" s="241">
        <v>0</v>
      </c>
    </row>
    <row r="61" spans="3:4">
      <c r="C61" t="s">
        <v>238</v>
      </c>
      <c r="D61" s="241">
        <v>5</v>
      </c>
    </row>
    <row r="68" spans="3:4">
      <c r="C68" s="1" t="s">
        <v>250</v>
      </c>
    </row>
    <row r="70" spans="3:4">
      <c r="C70" t="s">
        <v>251</v>
      </c>
      <c r="D70" s="211">
        <v>0.15</v>
      </c>
    </row>
    <row r="72" spans="3:4">
      <c r="C72" s="1" t="s">
        <v>252</v>
      </c>
    </row>
    <row r="74" spans="3:4">
      <c r="C74" s="1" t="s">
        <v>23</v>
      </c>
    </row>
    <row r="75" spans="3:4">
      <c r="C75" t="s">
        <v>253</v>
      </c>
      <c r="D75" s="273">
        <v>0.05</v>
      </c>
    </row>
    <row r="76" spans="3:4">
      <c r="C76" t="s">
        <v>254</v>
      </c>
      <c r="D76" s="273">
        <v>3.2000000000000001E-2</v>
      </c>
    </row>
    <row r="77" spans="3:4">
      <c r="C77" t="s">
        <v>255</v>
      </c>
      <c r="D77" s="211">
        <v>0.3</v>
      </c>
    </row>
    <row r="78" spans="3:4">
      <c r="C78" t="s">
        <v>256</v>
      </c>
      <c r="D78" s="211">
        <v>0.25</v>
      </c>
    </row>
    <row r="80" spans="3:4">
      <c r="C80" t="s">
        <v>257</v>
      </c>
      <c r="D80" s="274">
        <f>+D76*D77+D75*(1-D77)*(1-D78)</f>
        <v>3.5849999999999993E-2</v>
      </c>
    </row>
    <row r="81" spans="3:4">
      <c r="D81" s="275"/>
    </row>
    <row r="82" spans="3:4">
      <c r="C82" s="1" t="s">
        <v>258</v>
      </c>
    </row>
    <row r="83" spans="3:4">
      <c r="C83" t="s">
        <v>253</v>
      </c>
      <c r="D83" s="273">
        <v>7.4999999999999997E-2</v>
      </c>
    </row>
    <row r="84" spans="3:4">
      <c r="C84" t="s">
        <v>254</v>
      </c>
      <c r="D84" s="273">
        <v>3.2000000000000001E-2</v>
      </c>
    </row>
    <row r="85" spans="3:4">
      <c r="C85" t="s">
        <v>255</v>
      </c>
      <c r="D85" s="211">
        <v>0.65</v>
      </c>
    </row>
    <row r="86" spans="3:4">
      <c r="C86" t="s">
        <v>256</v>
      </c>
      <c r="D86" s="211">
        <v>0.25</v>
      </c>
    </row>
    <row r="87" spans="3:4">
      <c r="D87" s="276"/>
    </row>
    <row r="88" spans="3:4">
      <c r="C88" t="s">
        <v>259</v>
      </c>
      <c r="D88" s="274">
        <f>+D84*D85+D83*(1-D85)*(1-D86)</f>
        <v>4.0487500000000003E-2</v>
      </c>
    </row>
    <row r="91" spans="3:4">
      <c r="C91" s="1" t="s">
        <v>260</v>
      </c>
    </row>
    <row r="93" spans="3:4">
      <c r="C93" s="1" t="s">
        <v>23</v>
      </c>
    </row>
    <row r="95" spans="3:4">
      <c r="C95" t="s">
        <v>261</v>
      </c>
      <c r="D95" s="211">
        <v>0.7</v>
      </c>
    </row>
    <row r="96" spans="3:4">
      <c r="C96" t="s">
        <v>262</v>
      </c>
      <c r="D96" s="211">
        <v>0.3</v>
      </c>
    </row>
    <row r="97" spans="3:4">
      <c r="C97" t="s">
        <v>263</v>
      </c>
      <c r="D97" s="211">
        <v>0</v>
      </c>
    </row>
    <row r="99" spans="3:4">
      <c r="C99" t="s">
        <v>264</v>
      </c>
      <c r="D99" s="10">
        <f>+D96*D23</f>
        <v>600000</v>
      </c>
    </row>
    <row r="100" spans="3:4">
      <c r="C100" t="s">
        <v>265</v>
      </c>
      <c r="D100" s="241">
        <v>0</v>
      </c>
    </row>
    <row r="101" spans="3:4">
      <c r="C101" t="s">
        <v>266</v>
      </c>
      <c r="D101" s="241">
        <v>5</v>
      </c>
    </row>
    <row r="102" spans="3:4">
      <c r="C102" t="s">
        <v>267</v>
      </c>
      <c r="D102" s="277">
        <v>3.2000000000000001E-2</v>
      </c>
    </row>
    <row r="103" spans="3:4">
      <c r="C103" t="s">
        <v>268</v>
      </c>
      <c r="D103" s="241">
        <v>20</v>
      </c>
    </row>
    <row r="106" spans="3:4">
      <c r="C106" s="1" t="s">
        <v>258</v>
      </c>
    </row>
    <row r="108" spans="3:4">
      <c r="C108" t="s">
        <v>261</v>
      </c>
      <c r="D108" s="211">
        <v>0.35</v>
      </c>
    </row>
    <row r="109" spans="3:4">
      <c r="C109" t="s">
        <v>262</v>
      </c>
      <c r="D109" s="211">
        <v>0.65</v>
      </c>
    </row>
    <row r="110" spans="3:4">
      <c r="C110" t="s">
        <v>263</v>
      </c>
      <c r="D110" s="211">
        <v>0</v>
      </c>
    </row>
    <row r="112" spans="3:4">
      <c r="C112" t="s">
        <v>264</v>
      </c>
      <c r="D112" s="10">
        <f>+D109*D25</f>
        <v>8450000</v>
      </c>
    </row>
    <row r="113" spans="3:4">
      <c r="C113" t="s">
        <v>265</v>
      </c>
      <c r="D113" s="241">
        <v>0</v>
      </c>
    </row>
    <row r="114" spans="3:4">
      <c r="C114" t="s">
        <v>266</v>
      </c>
      <c r="D114" s="241">
        <v>5</v>
      </c>
    </row>
    <row r="115" spans="3:4">
      <c r="C115" t="s">
        <v>267</v>
      </c>
      <c r="D115" s="277">
        <v>3.2000000000000001E-2</v>
      </c>
    </row>
    <row r="116" spans="3:4">
      <c r="C116" t="s">
        <v>268</v>
      </c>
      <c r="D116" s="241">
        <v>20</v>
      </c>
    </row>
    <row r="118" spans="3:4">
      <c r="C118" s="1" t="s">
        <v>294</v>
      </c>
    </row>
    <row r="120" spans="3:4">
      <c r="C120" s="1" t="s">
        <v>23</v>
      </c>
    </row>
    <row r="121" spans="3:4">
      <c r="C121" t="s">
        <v>253</v>
      </c>
      <c r="D121" s="273">
        <v>0.05</v>
      </c>
    </row>
    <row r="123" spans="3:4">
      <c r="C123" t="s">
        <v>295</v>
      </c>
      <c r="D123" s="274">
        <f>+D121</f>
        <v>0.05</v>
      </c>
    </row>
    <row r="124" spans="3:4">
      <c r="D124" s="275"/>
    </row>
    <row r="125" spans="3:4">
      <c r="C125" s="1" t="s">
        <v>258</v>
      </c>
    </row>
    <row r="126" spans="3:4">
      <c r="C126" t="s">
        <v>253</v>
      </c>
      <c r="D126" s="273">
        <v>7.4999999999999997E-2</v>
      </c>
    </row>
    <row r="127" spans="3:4">
      <c r="D127" s="276"/>
    </row>
    <row r="128" spans="3:4">
      <c r="C128" t="s">
        <v>296</v>
      </c>
      <c r="D128" s="274">
        <f>+D126</f>
        <v>7.4999999999999997E-2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tabColor theme="9"/>
  </sheetPr>
  <dimension ref="C1:AI45"/>
  <sheetViews>
    <sheetView showGridLines="0" zoomScale="70" zoomScaleNormal="70" workbookViewId="0"/>
  </sheetViews>
  <sheetFormatPr baseColWidth="10" defaultRowHeight="15"/>
  <cols>
    <col min="1" max="2" width="5.7109375" customWidth="1"/>
    <col min="3" max="4" width="33.85546875" customWidth="1"/>
    <col min="5" max="36" width="15.7109375" customWidth="1"/>
  </cols>
  <sheetData>
    <row r="1" spans="3:35" ht="25.5" customHeight="1">
      <c r="C1" s="183" t="s">
        <v>27</v>
      </c>
      <c r="D1" s="192"/>
    </row>
    <row r="3" spans="3:35" ht="21">
      <c r="C3" s="19" t="s">
        <v>99</v>
      </c>
      <c r="D3" s="19"/>
    </row>
    <row r="5" spans="3:35" ht="15.75">
      <c r="C5" s="67" t="s">
        <v>224</v>
      </c>
      <c r="D5" s="67"/>
    </row>
    <row r="6" spans="3:35" ht="15.75" thickBot="1"/>
    <row r="7" spans="3:35" ht="15.75" thickBot="1">
      <c r="C7" s="64"/>
      <c r="D7" s="193"/>
      <c r="E7" s="76">
        <v>0</v>
      </c>
      <c r="F7" s="77">
        <v>1</v>
      </c>
      <c r="G7" s="77">
        <v>2</v>
      </c>
      <c r="H7" s="77">
        <v>3</v>
      </c>
      <c r="I7" s="77">
        <v>4</v>
      </c>
      <c r="J7" s="77">
        <v>5</v>
      </c>
      <c r="K7" s="77">
        <v>6</v>
      </c>
      <c r="L7" s="77">
        <v>7</v>
      </c>
      <c r="M7" s="77">
        <v>8</v>
      </c>
      <c r="N7" s="77">
        <v>9</v>
      </c>
      <c r="O7" s="77">
        <v>10</v>
      </c>
      <c r="P7" s="77">
        <v>11</v>
      </c>
      <c r="Q7" s="77">
        <v>12</v>
      </c>
      <c r="R7" s="77">
        <v>13</v>
      </c>
      <c r="S7" s="77">
        <v>14</v>
      </c>
      <c r="T7" s="79">
        <v>15</v>
      </c>
      <c r="U7" s="78">
        <v>16</v>
      </c>
      <c r="V7" s="77">
        <v>17</v>
      </c>
      <c r="W7" s="77">
        <v>18</v>
      </c>
      <c r="X7" s="80">
        <v>19</v>
      </c>
      <c r="Y7" s="81">
        <v>20</v>
      </c>
      <c r="Z7" s="80">
        <v>21</v>
      </c>
      <c r="AA7" s="77">
        <v>22</v>
      </c>
      <c r="AB7" s="77">
        <v>23</v>
      </c>
      <c r="AC7" s="77">
        <v>24</v>
      </c>
      <c r="AD7" s="79">
        <v>25</v>
      </c>
      <c r="AE7" s="78">
        <v>26</v>
      </c>
      <c r="AF7" s="77">
        <v>27</v>
      </c>
      <c r="AG7" s="77">
        <v>28</v>
      </c>
      <c r="AH7" s="77">
        <v>29</v>
      </c>
      <c r="AI7" s="65">
        <v>30</v>
      </c>
    </row>
    <row r="8" spans="3:35" ht="15.75" thickBot="1">
      <c r="C8" s="316" t="s">
        <v>30</v>
      </c>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8"/>
    </row>
    <row r="9" spans="3:35" ht="15.75" thickBot="1">
      <c r="C9" s="15" t="s">
        <v>28</v>
      </c>
      <c r="E9" s="17">
        <f>+E24/1000</f>
        <v>0</v>
      </c>
      <c r="F9" s="71">
        <f t="shared" ref="F9:AI9" si="0">+F24/1000</f>
        <v>0</v>
      </c>
      <c r="G9" s="71">
        <f t="shared" si="0"/>
        <v>0</v>
      </c>
      <c r="H9" s="71">
        <f t="shared" si="0"/>
        <v>0</v>
      </c>
      <c r="I9" s="71">
        <f t="shared" si="0"/>
        <v>0</v>
      </c>
      <c r="J9" s="71">
        <f t="shared" si="0"/>
        <v>0</v>
      </c>
      <c r="K9" s="71">
        <f t="shared" si="0"/>
        <v>0</v>
      </c>
      <c r="L9" s="71">
        <f t="shared" si="0"/>
        <v>0</v>
      </c>
      <c r="M9" s="71">
        <f t="shared" si="0"/>
        <v>0</v>
      </c>
      <c r="N9" s="71">
        <f t="shared" si="0"/>
        <v>0</v>
      </c>
      <c r="O9" s="71">
        <f t="shared" si="0"/>
        <v>0</v>
      </c>
      <c r="P9" s="71">
        <f t="shared" si="0"/>
        <v>0</v>
      </c>
      <c r="Q9" s="71">
        <f t="shared" si="0"/>
        <v>0</v>
      </c>
      <c r="R9" s="71">
        <f t="shared" si="0"/>
        <v>0</v>
      </c>
      <c r="S9" s="71">
        <f t="shared" si="0"/>
        <v>0</v>
      </c>
      <c r="T9" s="71">
        <f t="shared" si="0"/>
        <v>0</v>
      </c>
      <c r="U9" s="71">
        <f t="shared" si="0"/>
        <v>0</v>
      </c>
      <c r="V9" s="71">
        <f t="shared" si="0"/>
        <v>0</v>
      </c>
      <c r="W9" s="71">
        <f t="shared" si="0"/>
        <v>0</v>
      </c>
      <c r="X9" s="71">
        <f t="shared" si="0"/>
        <v>0</v>
      </c>
      <c r="Y9" s="71">
        <f t="shared" si="0"/>
        <v>0</v>
      </c>
      <c r="Z9" s="71">
        <f t="shared" si="0"/>
        <v>0</v>
      </c>
      <c r="AA9" s="71">
        <f t="shared" si="0"/>
        <v>0</v>
      </c>
      <c r="AB9" s="71">
        <f t="shared" si="0"/>
        <v>0</v>
      </c>
      <c r="AC9" s="71">
        <f t="shared" si="0"/>
        <v>0</v>
      </c>
      <c r="AD9" s="71">
        <f t="shared" si="0"/>
        <v>0</v>
      </c>
      <c r="AE9" s="71">
        <f t="shared" si="0"/>
        <v>0</v>
      </c>
      <c r="AF9" s="71">
        <f t="shared" si="0"/>
        <v>0</v>
      </c>
      <c r="AG9" s="71">
        <f t="shared" si="0"/>
        <v>0</v>
      </c>
      <c r="AH9" s="71">
        <f t="shared" si="0"/>
        <v>0</v>
      </c>
      <c r="AI9" s="74">
        <f t="shared" si="0"/>
        <v>0</v>
      </c>
    </row>
    <row r="10" spans="3:35" ht="15.75" thickBot="1">
      <c r="C10" s="15" t="s">
        <v>29</v>
      </c>
      <c r="E10" s="69">
        <f>+E31/1000</f>
        <v>0</v>
      </c>
      <c r="F10" s="72">
        <f t="shared" ref="F10:AI10" si="1">+F31/1000</f>
        <v>91.216532129538251</v>
      </c>
      <c r="G10" s="72">
        <f t="shared" si="1"/>
        <v>186.8114578012943</v>
      </c>
      <c r="H10" s="72">
        <f t="shared" si="1"/>
        <v>286.94239918278811</v>
      </c>
      <c r="I10" s="72">
        <f t="shared" si="1"/>
        <v>391.38943248532291</v>
      </c>
      <c r="J10" s="72">
        <f t="shared" si="1"/>
        <v>500</v>
      </c>
      <c r="K10" s="72">
        <f t="shared" si="1"/>
        <v>511</v>
      </c>
      <c r="L10" s="72">
        <f t="shared" si="1"/>
        <v>521.73099999999999</v>
      </c>
      <c r="M10" s="72">
        <f t="shared" si="1"/>
        <v>532.68735099999992</v>
      </c>
      <c r="N10" s="72">
        <f t="shared" si="1"/>
        <v>543.34109801999989</v>
      </c>
      <c r="O10" s="72">
        <f t="shared" si="1"/>
        <v>553.66457888237994</v>
      </c>
      <c r="P10" s="72">
        <f t="shared" si="1"/>
        <v>563.63054130226283</v>
      </c>
      <c r="Q10" s="72">
        <f t="shared" si="1"/>
        <v>573.21226050440123</v>
      </c>
      <c r="R10" s="72">
        <f t="shared" si="1"/>
        <v>582.3836566724716</v>
      </c>
      <c r="S10" s="72">
        <f t="shared" si="1"/>
        <v>591.70179517923111</v>
      </c>
      <c r="T10" s="72">
        <f t="shared" si="1"/>
        <v>600.5773221069195</v>
      </c>
      <c r="U10" s="72">
        <f t="shared" si="1"/>
        <v>609.58598193852322</v>
      </c>
      <c r="V10" s="72">
        <f t="shared" si="1"/>
        <v>618.72977166760109</v>
      </c>
      <c r="W10" s="72">
        <f t="shared" si="1"/>
        <v>628.01071824261498</v>
      </c>
      <c r="X10" s="72">
        <f t="shared" si="1"/>
        <v>637.43087901625427</v>
      </c>
      <c r="Y10" s="72">
        <f t="shared" si="1"/>
        <v>646.99234220149799</v>
      </c>
      <c r="Z10" s="72">
        <f t="shared" si="1"/>
        <v>656.69722733452045</v>
      </c>
      <c r="AA10" s="72">
        <f t="shared" si="1"/>
        <v>666.54768574453817</v>
      </c>
      <c r="AB10" s="72">
        <f t="shared" si="1"/>
        <v>676.5459010307062</v>
      </c>
      <c r="AC10" s="72">
        <f t="shared" si="1"/>
        <v>686.69408954616688</v>
      </c>
      <c r="AD10" s="72">
        <f t="shared" si="1"/>
        <v>696.9945008893593</v>
      </c>
      <c r="AE10" s="72">
        <f t="shared" si="1"/>
        <v>707.44941840269962</v>
      </c>
      <c r="AF10" s="72">
        <f t="shared" si="1"/>
        <v>718.06115967874007</v>
      </c>
      <c r="AG10" s="72">
        <f t="shared" si="1"/>
        <v>728.83207707392114</v>
      </c>
      <c r="AH10" s="72">
        <f t="shared" si="1"/>
        <v>739.76455823002993</v>
      </c>
      <c r="AI10" s="74">
        <f t="shared" si="1"/>
        <v>750.86102660348024</v>
      </c>
    </row>
    <row r="11" spans="3:35" ht="15.75" thickBot="1">
      <c r="C11" s="15" t="s">
        <v>31</v>
      </c>
      <c r="E11" s="69">
        <f>+E42/1000</f>
        <v>0</v>
      </c>
      <c r="F11" s="72">
        <f t="shared" ref="F11:AI11" si="2">+F42/1000</f>
        <v>91.216532129538251</v>
      </c>
      <c r="G11" s="72">
        <f t="shared" si="2"/>
        <v>186.8114578012943</v>
      </c>
      <c r="H11" s="72">
        <f t="shared" si="2"/>
        <v>286.94239918278811</v>
      </c>
      <c r="I11" s="72">
        <f t="shared" si="2"/>
        <v>391.38943248532291</v>
      </c>
      <c r="J11" s="72">
        <f t="shared" si="2"/>
        <v>500</v>
      </c>
      <c r="K11" s="72">
        <f t="shared" si="2"/>
        <v>511</v>
      </c>
      <c r="L11" s="72">
        <f t="shared" si="2"/>
        <v>521.73099999999999</v>
      </c>
      <c r="M11" s="72">
        <f t="shared" si="2"/>
        <v>532.68735099999992</v>
      </c>
      <c r="N11" s="72">
        <f t="shared" si="2"/>
        <v>543.34109801999989</v>
      </c>
      <c r="O11" s="72">
        <f t="shared" si="2"/>
        <v>553.66457888237994</v>
      </c>
      <c r="P11" s="72">
        <f t="shared" si="2"/>
        <v>563.63054130226283</v>
      </c>
      <c r="Q11" s="72">
        <f t="shared" si="2"/>
        <v>573.21226050440123</v>
      </c>
      <c r="R11" s="72">
        <f t="shared" si="2"/>
        <v>582.3836566724716</v>
      </c>
      <c r="S11" s="72">
        <f t="shared" si="2"/>
        <v>591.70179517923111</v>
      </c>
      <c r="T11" s="72">
        <f t="shared" si="2"/>
        <v>600.5773221069195</v>
      </c>
      <c r="U11" s="72">
        <f t="shared" si="2"/>
        <v>609.58598193852322</v>
      </c>
      <c r="V11" s="72">
        <f t="shared" si="2"/>
        <v>618.72977166760109</v>
      </c>
      <c r="W11" s="72">
        <f t="shared" si="2"/>
        <v>628.01071824261498</v>
      </c>
      <c r="X11" s="72">
        <f t="shared" si="2"/>
        <v>637.43087901625427</v>
      </c>
      <c r="Y11" s="72">
        <f t="shared" si="2"/>
        <v>646.99234220149799</v>
      </c>
      <c r="Z11" s="72">
        <f t="shared" si="2"/>
        <v>656.69722733452045</v>
      </c>
      <c r="AA11" s="72">
        <f t="shared" si="2"/>
        <v>666.54768574453817</v>
      </c>
      <c r="AB11" s="72">
        <f t="shared" si="2"/>
        <v>676.5459010307062</v>
      </c>
      <c r="AC11" s="72">
        <f t="shared" si="2"/>
        <v>686.69408954616688</v>
      </c>
      <c r="AD11" s="72">
        <f t="shared" si="2"/>
        <v>696.9945008893593</v>
      </c>
      <c r="AE11" s="72">
        <f t="shared" si="2"/>
        <v>707.44941840269962</v>
      </c>
      <c r="AF11" s="72">
        <f t="shared" si="2"/>
        <v>718.06115967874007</v>
      </c>
      <c r="AG11" s="72">
        <f t="shared" si="2"/>
        <v>728.83207707392114</v>
      </c>
      <c r="AH11" s="72">
        <f t="shared" si="2"/>
        <v>739.76455823002993</v>
      </c>
      <c r="AI11" s="74">
        <f t="shared" si="2"/>
        <v>750.86102660348024</v>
      </c>
    </row>
    <row r="12" spans="3:35" ht="15.75" thickBot="1">
      <c r="C12" s="16" t="s">
        <v>90</v>
      </c>
      <c r="E12" s="70">
        <f t="shared" ref="E12:E14" si="3">+E43/1000</f>
        <v>0</v>
      </c>
      <c r="F12" s="73">
        <f t="shared" ref="F12:AI12" si="4">+F43/1000</f>
        <v>91.216532129538251</v>
      </c>
      <c r="G12" s="73">
        <f t="shared" si="4"/>
        <v>186.8114578012943</v>
      </c>
      <c r="H12" s="73">
        <f t="shared" si="4"/>
        <v>286.94239918278811</v>
      </c>
      <c r="I12" s="73">
        <f t="shared" si="4"/>
        <v>391.38943248532291</v>
      </c>
      <c r="J12" s="73">
        <f t="shared" si="4"/>
        <v>500</v>
      </c>
      <c r="K12" s="73">
        <f t="shared" si="4"/>
        <v>511</v>
      </c>
      <c r="L12" s="73">
        <f t="shared" si="4"/>
        <v>521.73099999999999</v>
      </c>
      <c r="M12" s="73">
        <f t="shared" si="4"/>
        <v>532.68735099999992</v>
      </c>
      <c r="N12" s="73">
        <f t="shared" si="4"/>
        <v>543.34109801999989</v>
      </c>
      <c r="O12" s="73">
        <f t="shared" si="4"/>
        <v>553.66457888237994</v>
      </c>
      <c r="P12" s="73">
        <f t="shared" si="4"/>
        <v>563.63054130226283</v>
      </c>
      <c r="Q12" s="73">
        <f t="shared" si="4"/>
        <v>573.21226050440123</v>
      </c>
      <c r="R12" s="73">
        <f t="shared" si="4"/>
        <v>582.3836566724716</v>
      </c>
      <c r="S12" s="73">
        <f t="shared" si="4"/>
        <v>591.70179517923111</v>
      </c>
      <c r="T12" s="73">
        <f t="shared" si="4"/>
        <v>600.5773221069195</v>
      </c>
      <c r="U12" s="73">
        <f t="shared" si="4"/>
        <v>609.58598193852322</v>
      </c>
      <c r="V12" s="73">
        <f t="shared" si="4"/>
        <v>618.72977166760109</v>
      </c>
      <c r="W12" s="73">
        <f t="shared" si="4"/>
        <v>628.01071824261498</v>
      </c>
      <c r="X12" s="73">
        <f t="shared" si="4"/>
        <v>637.43087901625427</v>
      </c>
      <c r="Y12" s="73">
        <f t="shared" si="4"/>
        <v>646.99234220149799</v>
      </c>
      <c r="Z12" s="73">
        <f t="shared" si="4"/>
        <v>656.69722733452045</v>
      </c>
      <c r="AA12" s="73">
        <f t="shared" si="4"/>
        <v>666.54768574453817</v>
      </c>
      <c r="AB12" s="73">
        <f t="shared" si="4"/>
        <v>676.5459010307062</v>
      </c>
      <c r="AC12" s="73">
        <f t="shared" si="4"/>
        <v>686.69408954616688</v>
      </c>
      <c r="AD12" s="73">
        <f t="shared" si="4"/>
        <v>696.9945008893593</v>
      </c>
      <c r="AE12" s="73">
        <f t="shared" si="4"/>
        <v>707.44941840269962</v>
      </c>
      <c r="AF12" s="73">
        <f t="shared" si="4"/>
        <v>718.06115967874007</v>
      </c>
      <c r="AG12" s="73">
        <f t="shared" si="4"/>
        <v>728.83207707392114</v>
      </c>
      <c r="AH12" s="73">
        <f t="shared" si="4"/>
        <v>739.76455823002993</v>
      </c>
      <c r="AI12" s="75">
        <f t="shared" si="4"/>
        <v>750.86102660348024</v>
      </c>
    </row>
    <row r="13" spans="3:35" ht="15.75" thickBot="1">
      <c r="C13" s="16" t="s">
        <v>91</v>
      </c>
      <c r="E13" s="70">
        <f t="shared" si="3"/>
        <v>0</v>
      </c>
      <c r="F13" s="73">
        <f t="shared" ref="F13:AI13" si="5">+F44/1000</f>
        <v>0</v>
      </c>
      <c r="G13" s="73">
        <f t="shared" si="5"/>
        <v>0</v>
      </c>
      <c r="H13" s="73">
        <f t="shared" si="5"/>
        <v>0</v>
      </c>
      <c r="I13" s="73">
        <f t="shared" si="5"/>
        <v>0</v>
      </c>
      <c r="J13" s="73">
        <f t="shared" si="5"/>
        <v>0</v>
      </c>
      <c r="K13" s="73">
        <f t="shared" si="5"/>
        <v>0</v>
      </c>
      <c r="L13" s="73">
        <f t="shared" si="5"/>
        <v>0</v>
      </c>
      <c r="M13" s="73">
        <f t="shared" si="5"/>
        <v>0</v>
      </c>
      <c r="N13" s="73">
        <f t="shared" si="5"/>
        <v>0</v>
      </c>
      <c r="O13" s="73">
        <f t="shared" si="5"/>
        <v>0</v>
      </c>
      <c r="P13" s="73">
        <f t="shared" si="5"/>
        <v>0</v>
      </c>
      <c r="Q13" s="73">
        <f t="shared" si="5"/>
        <v>0</v>
      </c>
      <c r="R13" s="73">
        <f t="shared" si="5"/>
        <v>0</v>
      </c>
      <c r="S13" s="73">
        <f t="shared" si="5"/>
        <v>0</v>
      </c>
      <c r="T13" s="73">
        <f t="shared" si="5"/>
        <v>0</v>
      </c>
      <c r="U13" s="73">
        <f t="shared" si="5"/>
        <v>0</v>
      </c>
      <c r="V13" s="73">
        <f t="shared" si="5"/>
        <v>0</v>
      </c>
      <c r="W13" s="73">
        <f t="shared" si="5"/>
        <v>0</v>
      </c>
      <c r="X13" s="73">
        <f t="shared" si="5"/>
        <v>0</v>
      </c>
      <c r="Y13" s="73">
        <f t="shared" si="5"/>
        <v>0</v>
      </c>
      <c r="Z13" s="73">
        <f t="shared" si="5"/>
        <v>0</v>
      </c>
      <c r="AA13" s="73">
        <f t="shared" si="5"/>
        <v>0</v>
      </c>
      <c r="AB13" s="73">
        <f t="shared" si="5"/>
        <v>0</v>
      </c>
      <c r="AC13" s="73">
        <f t="shared" si="5"/>
        <v>0</v>
      </c>
      <c r="AD13" s="73">
        <f t="shared" si="5"/>
        <v>0</v>
      </c>
      <c r="AE13" s="73">
        <f t="shared" si="5"/>
        <v>0</v>
      </c>
      <c r="AF13" s="73">
        <f t="shared" si="5"/>
        <v>0</v>
      </c>
      <c r="AG13" s="73">
        <f t="shared" si="5"/>
        <v>0</v>
      </c>
      <c r="AH13" s="73">
        <f t="shared" si="5"/>
        <v>0</v>
      </c>
      <c r="AI13" s="75">
        <f t="shared" si="5"/>
        <v>0</v>
      </c>
    </row>
    <row r="14" spans="3:35" ht="15.75" thickBot="1">
      <c r="C14" s="16" t="s">
        <v>32</v>
      </c>
      <c r="E14" s="70">
        <f t="shared" si="3"/>
        <v>0</v>
      </c>
      <c r="F14" s="73">
        <f t="shared" ref="F14:AI14" si="6">+F45/1000</f>
        <v>0</v>
      </c>
      <c r="G14" s="73">
        <f t="shared" si="6"/>
        <v>0</v>
      </c>
      <c r="H14" s="73">
        <f t="shared" si="6"/>
        <v>0</v>
      </c>
      <c r="I14" s="73">
        <f t="shared" si="6"/>
        <v>0</v>
      </c>
      <c r="J14" s="73">
        <f t="shared" si="6"/>
        <v>0</v>
      </c>
      <c r="K14" s="73">
        <f t="shared" si="6"/>
        <v>0</v>
      </c>
      <c r="L14" s="73">
        <f t="shared" si="6"/>
        <v>0</v>
      </c>
      <c r="M14" s="73">
        <f t="shared" si="6"/>
        <v>0</v>
      </c>
      <c r="N14" s="73">
        <f t="shared" si="6"/>
        <v>0</v>
      </c>
      <c r="O14" s="73">
        <f t="shared" si="6"/>
        <v>0</v>
      </c>
      <c r="P14" s="73">
        <f t="shared" si="6"/>
        <v>0</v>
      </c>
      <c r="Q14" s="73">
        <f t="shared" si="6"/>
        <v>0</v>
      </c>
      <c r="R14" s="73">
        <f t="shared" si="6"/>
        <v>0</v>
      </c>
      <c r="S14" s="73">
        <f t="shared" si="6"/>
        <v>0</v>
      </c>
      <c r="T14" s="73">
        <f t="shared" si="6"/>
        <v>0</v>
      </c>
      <c r="U14" s="73">
        <f t="shared" si="6"/>
        <v>0</v>
      </c>
      <c r="V14" s="73">
        <f t="shared" si="6"/>
        <v>0</v>
      </c>
      <c r="W14" s="73">
        <f t="shared" si="6"/>
        <v>0</v>
      </c>
      <c r="X14" s="73">
        <f t="shared" si="6"/>
        <v>0</v>
      </c>
      <c r="Y14" s="73">
        <f t="shared" si="6"/>
        <v>0</v>
      </c>
      <c r="Z14" s="73">
        <f t="shared" si="6"/>
        <v>0</v>
      </c>
      <c r="AA14" s="73">
        <f t="shared" si="6"/>
        <v>0</v>
      </c>
      <c r="AB14" s="73">
        <f t="shared" si="6"/>
        <v>0</v>
      </c>
      <c r="AC14" s="73">
        <f t="shared" si="6"/>
        <v>0</v>
      </c>
      <c r="AD14" s="73">
        <f t="shared" si="6"/>
        <v>0</v>
      </c>
      <c r="AE14" s="73">
        <f t="shared" si="6"/>
        <v>0</v>
      </c>
      <c r="AF14" s="73">
        <f t="shared" si="6"/>
        <v>0</v>
      </c>
      <c r="AG14" s="73">
        <f t="shared" si="6"/>
        <v>0</v>
      </c>
      <c r="AH14" s="73">
        <f t="shared" si="6"/>
        <v>0</v>
      </c>
      <c r="AI14" s="75">
        <f t="shared" si="6"/>
        <v>0</v>
      </c>
    </row>
    <row r="19" spans="3:35" ht="21">
      <c r="C19" s="19" t="s">
        <v>101</v>
      </c>
      <c r="D19" s="19"/>
    </row>
    <row r="21" spans="3:35">
      <c r="C21" s="20" t="s">
        <v>177</v>
      </c>
      <c r="D21" s="20"/>
    </row>
    <row r="23" spans="3:35">
      <c r="D23" s="8"/>
      <c r="E23" s="2">
        <v>0</v>
      </c>
      <c r="F23" s="2">
        <v>1</v>
      </c>
      <c r="G23" s="2">
        <v>2</v>
      </c>
      <c r="H23" s="2">
        <v>3</v>
      </c>
      <c r="I23" s="2">
        <v>4</v>
      </c>
      <c r="J23" s="2">
        <v>5</v>
      </c>
      <c r="K23" s="2">
        <v>6</v>
      </c>
      <c r="L23" s="2">
        <v>7</v>
      </c>
      <c r="M23" s="2">
        <v>8</v>
      </c>
      <c r="N23" s="2">
        <v>9</v>
      </c>
      <c r="O23" s="2">
        <v>10</v>
      </c>
      <c r="P23" s="2">
        <v>11</v>
      </c>
      <c r="Q23" s="2">
        <v>12</v>
      </c>
      <c r="R23" s="2">
        <v>13</v>
      </c>
      <c r="S23" s="2">
        <v>14</v>
      </c>
      <c r="T23" s="2">
        <v>15</v>
      </c>
      <c r="U23" s="2">
        <v>16</v>
      </c>
      <c r="V23" s="2">
        <v>17</v>
      </c>
      <c r="W23" s="2">
        <v>18</v>
      </c>
      <c r="X23" s="2">
        <v>19</v>
      </c>
      <c r="Y23" s="2">
        <v>20</v>
      </c>
      <c r="Z23" s="2">
        <v>21</v>
      </c>
      <c r="AA23" s="2">
        <v>22</v>
      </c>
      <c r="AB23" s="2">
        <v>23</v>
      </c>
      <c r="AC23" s="2">
        <v>24</v>
      </c>
      <c r="AD23" s="2">
        <v>25</v>
      </c>
      <c r="AE23" s="2">
        <v>26</v>
      </c>
      <c r="AF23" s="2">
        <v>27</v>
      </c>
      <c r="AG23" s="2">
        <v>28</v>
      </c>
      <c r="AH23" s="2">
        <v>29</v>
      </c>
      <c r="AI23" s="2">
        <v>30</v>
      </c>
    </row>
    <row r="24" spans="3:35">
      <c r="C24" s="189" t="s">
        <v>178</v>
      </c>
      <c r="D24" s="190"/>
      <c r="E24" s="191">
        <v>0</v>
      </c>
      <c r="F24" s="191">
        <v>0</v>
      </c>
      <c r="G24" s="191">
        <v>0</v>
      </c>
      <c r="H24" s="191">
        <v>0</v>
      </c>
      <c r="I24" s="191">
        <v>0</v>
      </c>
      <c r="J24" s="191">
        <v>0</v>
      </c>
      <c r="K24" s="191">
        <v>0</v>
      </c>
      <c r="L24" s="191">
        <v>0</v>
      </c>
      <c r="M24" s="191">
        <v>0</v>
      </c>
      <c r="N24" s="191">
        <v>0</v>
      </c>
      <c r="O24" s="191">
        <v>0</v>
      </c>
      <c r="P24" s="191">
        <v>0</v>
      </c>
      <c r="Q24" s="191">
        <v>0</v>
      </c>
      <c r="R24" s="191">
        <v>0</v>
      </c>
      <c r="S24" s="191">
        <v>0</v>
      </c>
      <c r="T24" s="191">
        <v>0</v>
      </c>
      <c r="U24" s="191">
        <v>0</v>
      </c>
      <c r="V24" s="191">
        <v>0</v>
      </c>
      <c r="W24" s="191">
        <v>0</v>
      </c>
      <c r="X24" s="191">
        <v>0</v>
      </c>
      <c r="Y24" s="191">
        <v>0</v>
      </c>
      <c r="Z24" s="191">
        <v>0</v>
      </c>
      <c r="AA24" s="191">
        <v>0</v>
      </c>
      <c r="AB24" s="191">
        <v>0</v>
      </c>
      <c r="AC24" s="191">
        <v>0</v>
      </c>
      <c r="AD24" s="191">
        <v>0</v>
      </c>
      <c r="AE24" s="191">
        <v>0</v>
      </c>
      <c r="AF24" s="191">
        <v>0</v>
      </c>
      <c r="AG24" s="191">
        <v>0</v>
      </c>
      <c r="AH24" s="191">
        <v>0</v>
      </c>
      <c r="AI24" s="191">
        <v>0</v>
      </c>
    </row>
    <row r="27" spans="3:35">
      <c r="C27" s="20" t="s">
        <v>179</v>
      </c>
    </row>
    <row r="30" spans="3:35">
      <c r="D30" s="8"/>
      <c r="E30" s="2">
        <v>0</v>
      </c>
      <c r="F30" s="2">
        <v>1</v>
      </c>
      <c r="G30" s="2">
        <v>2</v>
      </c>
      <c r="H30" s="2">
        <v>3</v>
      </c>
      <c r="I30" s="2">
        <v>4</v>
      </c>
      <c r="J30" s="2">
        <v>5</v>
      </c>
      <c r="K30" s="2">
        <v>6</v>
      </c>
      <c r="L30" s="2">
        <v>7</v>
      </c>
      <c r="M30" s="2">
        <v>8</v>
      </c>
      <c r="N30" s="2">
        <v>9</v>
      </c>
      <c r="O30" s="2">
        <v>10</v>
      </c>
      <c r="P30" s="2">
        <v>11</v>
      </c>
      <c r="Q30" s="2">
        <v>12</v>
      </c>
      <c r="R30" s="2">
        <v>13</v>
      </c>
      <c r="S30" s="2">
        <v>14</v>
      </c>
      <c r="T30" s="2">
        <v>15</v>
      </c>
      <c r="U30" s="2">
        <v>16</v>
      </c>
      <c r="V30" s="2">
        <v>17</v>
      </c>
      <c r="W30" s="2">
        <v>18</v>
      </c>
      <c r="X30" s="2">
        <v>19</v>
      </c>
      <c r="Y30" s="2">
        <v>20</v>
      </c>
      <c r="Z30" s="2">
        <v>21</v>
      </c>
      <c r="AA30" s="2">
        <v>22</v>
      </c>
      <c r="AB30" s="2">
        <v>23</v>
      </c>
      <c r="AC30" s="2">
        <v>24</v>
      </c>
      <c r="AD30" s="2">
        <v>25</v>
      </c>
      <c r="AE30" s="2">
        <v>26</v>
      </c>
      <c r="AF30" s="2">
        <v>27</v>
      </c>
      <c r="AG30" s="2">
        <v>28</v>
      </c>
      <c r="AH30" s="2">
        <v>29</v>
      </c>
      <c r="AI30" s="2">
        <v>30</v>
      </c>
    </row>
    <row r="31" spans="3:35">
      <c r="C31" s="189" t="s">
        <v>180</v>
      </c>
      <c r="D31" s="190"/>
      <c r="E31" s="191">
        <f>+E33*E34</f>
        <v>0</v>
      </c>
      <c r="F31" s="191">
        <f t="shared" ref="F31:AI31" si="7">+F33*F34</f>
        <v>91216.532129538245</v>
      </c>
      <c r="G31" s="191">
        <f t="shared" si="7"/>
        <v>186811.45780129431</v>
      </c>
      <c r="H31" s="191">
        <f t="shared" si="7"/>
        <v>286942.3991827881</v>
      </c>
      <c r="I31" s="191">
        <f t="shared" si="7"/>
        <v>391389.43248532293</v>
      </c>
      <c r="J31" s="191">
        <f t="shared" si="7"/>
        <v>500000</v>
      </c>
      <c r="K31" s="191">
        <f t="shared" si="7"/>
        <v>511000</v>
      </c>
      <c r="L31" s="191">
        <f t="shared" si="7"/>
        <v>521730.99999999994</v>
      </c>
      <c r="M31" s="191">
        <f t="shared" si="7"/>
        <v>532687.35099999991</v>
      </c>
      <c r="N31" s="191">
        <f t="shared" si="7"/>
        <v>543341.09801999992</v>
      </c>
      <c r="O31" s="191">
        <f t="shared" si="7"/>
        <v>553664.57888237992</v>
      </c>
      <c r="P31" s="191">
        <f t="shared" si="7"/>
        <v>563630.54130226281</v>
      </c>
      <c r="Q31" s="191">
        <f t="shared" si="7"/>
        <v>573212.26050440117</v>
      </c>
      <c r="R31" s="191">
        <f t="shared" si="7"/>
        <v>582383.65667247155</v>
      </c>
      <c r="S31" s="191">
        <f t="shared" si="7"/>
        <v>591701.79517923109</v>
      </c>
      <c r="T31" s="191">
        <f t="shared" si="7"/>
        <v>600577.32210691948</v>
      </c>
      <c r="U31" s="191">
        <f t="shared" si="7"/>
        <v>609585.98193852324</v>
      </c>
      <c r="V31" s="191">
        <f t="shared" si="7"/>
        <v>618729.77166760108</v>
      </c>
      <c r="W31" s="191">
        <f t="shared" si="7"/>
        <v>628010.718242615</v>
      </c>
      <c r="X31" s="191">
        <f t="shared" si="7"/>
        <v>637430.87901625421</v>
      </c>
      <c r="Y31" s="191">
        <f t="shared" si="7"/>
        <v>646992.34220149799</v>
      </c>
      <c r="Z31" s="191">
        <f t="shared" si="7"/>
        <v>656697.22733452043</v>
      </c>
      <c r="AA31" s="191">
        <f t="shared" si="7"/>
        <v>666547.6857445382</v>
      </c>
      <c r="AB31" s="191">
        <f t="shared" si="7"/>
        <v>676545.90103070624</v>
      </c>
      <c r="AC31" s="191">
        <f t="shared" si="7"/>
        <v>686694.08954616683</v>
      </c>
      <c r="AD31" s="191">
        <f t="shared" si="7"/>
        <v>696994.50088935927</v>
      </c>
      <c r="AE31" s="191">
        <f t="shared" si="7"/>
        <v>707449.41840269964</v>
      </c>
      <c r="AF31" s="191">
        <f t="shared" si="7"/>
        <v>718061.15967874008</v>
      </c>
      <c r="AG31" s="191">
        <f t="shared" si="7"/>
        <v>728832.0770739211</v>
      </c>
      <c r="AH31" s="191">
        <f t="shared" si="7"/>
        <v>739764.55823002988</v>
      </c>
      <c r="AI31" s="191">
        <f t="shared" si="7"/>
        <v>750861.02660348022</v>
      </c>
    </row>
    <row r="32" spans="3:35">
      <c r="C32" s="194" t="s">
        <v>185</v>
      </c>
      <c r="D32" s="194"/>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row>
    <row r="33" spans="3:35">
      <c r="C33" s="201" t="s">
        <v>186</v>
      </c>
      <c r="D33" s="201"/>
      <c r="E33" s="203">
        <v>0</v>
      </c>
      <c r="F33" s="202">
        <f t="shared" ref="F33:H33" si="8">+E33+($J$33-$E$33)/($J$30-$E$30)</f>
        <v>0.05</v>
      </c>
      <c r="G33" s="202">
        <f t="shared" si="8"/>
        <v>0.1</v>
      </c>
      <c r="H33" s="202">
        <f t="shared" si="8"/>
        <v>0.15000000000000002</v>
      </c>
      <c r="I33" s="202">
        <f>+H33+($J$33-$E$33)/($J$30-$E$30)</f>
        <v>0.2</v>
      </c>
      <c r="J33" s="203">
        <f>+Inputs!D16</f>
        <v>0.25</v>
      </c>
      <c r="K33" s="202">
        <f>+$J$33</f>
        <v>0.25</v>
      </c>
      <c r="L33" s="202">
        <f t="shared" ref="L33:AI33" si="9">+$J$33</f>
        <v>0.25</v>
      </c>
      <c r="M33" s="202">
        <f t="shared" si="9"/>
        <v>0.25</v>
      </c>
      <c r="N33" s="202">
        <f t="shared" si="9"/>
        <v>0.25</v>
      </c>
      <c r="O33" s="202">
        <f t="shared" si="9"/>
        <v>0.25</v>
      </c>
      <c r="P33" s="202">
        <f t="shared" si="9"/>
        <v>0.25</v>
      </c>
      <c r="Q33" s="202">
        <f t="shared" si="9"/>
        <v>0.25</v>
      </c>
      <c r="R33" s="202">
        <f t="shared" si="9"/>
        <v>0.25</v>
      </c>
      <c r="S33" s="202">
        <f t="shared" si="9"/>
        <v>0.25</v>
      </c>
      <c r="T33" s="202">
        <f t="shared" si="9"/>
        <v>0.25</v>
      </c>
      <c r="U33" s="202">
        <f t="shared" si="9"/>
        <v>0.25</v>
      </c>
      <c r="V33" s="202">
        <f t="shared" si="9"/>
        <v>0.25</v>
      </c>
      <c r="W33" s="202">
        <f t="shared" si="9"/>
        <v>0.25</v>
      </c>
      <c r="X33" s="202">
        <f t="shared" si="9"/>
        <v>0.25</v>
      </c>
      <c r="Y33" s="202">
        <f t="shared" si="9"/>
        <v>0.25</v>
      </c>
      <c r="Z33" s="202">
        <f t="shared" si="9"/>
        <v>0.25</v>
      </c>
      <c r="AA33" s="202">
        <f t="shared" si="9"/>
        <v>0.25</v>
      </c>
      <c r="AB33" s="202">
        <f t="shared" si="9"/>
        <v>0.25</v>
      </c>
      <c r="AC33" s="202">
        <f t="shared" si="9"/>
        <v>0.25</v>
      </c>
      <c r="AD33" s="202">
        <f t="shared" si="9"/>
        <v>0.25</v>
      </c>
      <c r="AE33" s="202">
        <f t="shared" si="9"/>
        <v>0.25</v>
      </c>
      <c r="AF33" s="202">
        <f t="shared" si="9"/>
        <v>0.25</v>
      </c>
      <c r="AG33" s="202">
        <f t="shared" si="9"/>
        <v>0.25</v>
      </c>
      <c r="AH33" s="202">
        <f t="shared" si="9"/>
        <v>0.25</v>
      </c>
      <c r="AI33" s="202">
        <f t="shared" si="9"/>
        <v>0.25</v>
      </c>
    </row>
    <row r="34" spans="3:35">
      <c r="C34" t="s">
        <v>181</v>
      </c>
      <c r="E34" s="196">
        <f>+F34/(1+F35)</f>
        <v>1779834.7732592828</v>
      </c>
      <c r="F34" s="196">
        <f>+G34/(1+G35)</f>
        <v>1824330.6425907647</v>
      </c>
      <c r="G34" s="196">
        <f>+H34/(1+H35)</f>
        <v>1868114.578012943</v>
      </c>
      <c r="H34" s="196">
        <f>+I34/(1+I35)</f>
        <v>1912949.3278852538</v>
      </c>
      <c r="I34" s="196">
        <f>+J34/(1+J35)</f>
        <v>1956947.1624266144</v>
      </c>
      <c r="J34" s="200">
        <f>+Inputs!D15</f>
        <v>2000000</v>
      </c>
      <c r="K34" s="204">
        <f>+J34*(1+K35)</f>
        <v>2044000</v>
      </c>
      <c r="L34" s="204">
        <f>+K34*(1+L35)</f>
        <v>2086923.9999999998</v>
      </c>
      <c r="M34" s="204">
        <f>+L34*(1+M35)</f>
        <v>2130749.4039999996</v>
      </c>
      <c r="N34" s="204">
        <f>+M34*(1+N35)</f>
        <v>2173364.3920799997</v>
      </c>
      <c r="O34" s="204">
        <f>+N34*(1+O35)</f>
        <v>2214658.3155295197</v>
      </c>
      <c r="P34" s="204">
        <f>+O34*(1+P35)</f>
        <v>2254522.1652090512</v>
      </c>
      <c r="Q34" s="204">
        <f>+P34*(1+Q35)</f>
        <v>2292849.0420176047</v>
      </c>
      <c r="R34" s="204">
        <f>+Q34*(1+R35)</f>
        <v>2329534.6266898862</v>
      </c>
      <c r="S34" s="204">
        <f>+R34*(1+S35)</f>
        <v>2366807.1807169244</v>
      </c>
      <c r="T34" s="204">
        <f>+S34*(1+T35)</f>
        <v>2402309.2884276779</v>
      </c>
      <c r="U34" s="204">
        <f>+T34*(1+U35)</f>
        <v>2438343.927754093</v>
      </c>
      <c r="V34" s="204">
        <f>+U34*(1+V35)</f>
        <v>2474919.0866704043</v>
      </c>
      <c r="W34" s="204">
        <f>+V34*(1+W35)</f>
        <v>2512042.87297046</v>
      </c>
      <c r="X34" s="204">
        <f>+W34*(1+X35)</f>
        <v>2549723.5160650169</v>
      </c>
      <c r="Y34" s="204">
        <f>+X34*(1+Y35)</f>
        <v>2587969.368805992</v>
      </c>
      <c r="Z34" s="204">
        <f>+Y34*(1+Z35)</f>
        <v>2626788.9093380817</v>
      </c>
      <c r="AA34" s="204">
        <f>+Z34*(1+AA35)</f>
        <v>2666190.7429781528</v>
      </c>
      <c r="AB34" s="204">
        <f>+AA34*(1+AB35)</f>
        <v>2706183.604122825</v>
      </c>
      <c r="AC34" s="204">
        <f>+AB34*(1+AC35)</f>
        <v>2746776.3581846673</v>
      </c>
      <c r="AD34" s="204">
        <f>+AC34*(1+AD35)</f>
        <v>2787978.0035574371</v>
      </c>
      <c r="AE34" s="204">
        <f>+AD34*(1+AE35)</f>
        <v>2829797.6736107985</v>
      </c>
      <c r="AF34" s="204">
        <f>+AE34*(1+AF35)</f>
        <v>2872244.6387149603</v>
      </c>
      <c r="AG34" s="204">
        <f>+AF34*(1+AG35)</f>
        <v>2915328.3082956844</v>
      </c>
      <c r="AH34" s="204">
        <f>+AG34*(1+AH35)</f>
        <v>2959058.2329201195</v>
      </c>
      <c r="AI34" s="204">
        <f>+AH34*(1+AI35)</f>
        <v>3003444.1064139209</v>
      </c>
    </row>
    <row r="35" spans="3:35">
      <c r="C35" s="194" t="s">
        <v>182</v>
      </c>
      <c r="D35" s="194"/>
      <c r="E35" s="195"/>
      <c r="F35" s="195">
        <f>+Inputs!F12+'Análisis Sensibilidad'!$D$42</f>
        <v>2.5000000000000001E-2</v>
      </c>
      <c r="G35" s="195">
        <f>+Inputs!G12+'Análisis Sensibilidad'!$D$42</f>
        <v>2.4E-2</v>
      </c>
      <c r="H35" s="195">
        <f>+Inputs!H12+'Análisis Sensibilidad'!$D$42</f>
        <v>2.4E-2</v>
      </c>
      <c r="I35" s="195">
        <f>+Inputs!I12+'Análisis Sensibilidad'!$D$42</f>
        <v>2.3E-2</v>
      </c>
      <c r="J35" s="195">
        <f>+Inputs!J12+'Análisis Sensibilidad'!$D$42</f>
        <v>2.1999999999999999E-2</v>
      </c>
      <c r="K35" s="195">
        <f>+Inputs!K12+'Análisis Sensibilidad'!$D$42</f>
        <v>2.1999999999999999E-2</v>
      </c>
      <c r="L35" s="195">
        <f>+Inputs!L12+'Análisis Sensibilidad'!$D$42</f>
        <v>2.1000000000000001E-2</v>
      </c>
      <c r="M35" s="195">
        <f>+Inputs!M12+'Análisis Sensibilidad'!$D$42</f>
        <v>2.1000000000000001E-2</v>
      </c>
      <c r="N35" s="195">
        <f>+Inputs!N12+'Análisis Sensibilidad'!$D$42</f>
        <v>0.02</v>
      </c>
      <c r="O35" s="195">
        <f>+Inputs!O12+'Análisis Sensibilidad'!$D$42</f>
        <v>1.9E-2</v>
      </c>
      <c r="P35" s="195">
        <f>+Inputs!P12+'Análisis Sensibilidad'!$D$42</f>
        <v>1.7999999999999999E-2</v>
      </c>
      <c r="Q35" s="195">
        <f>+Inputs!Q12+'Análisis Sensibilidad'!$D$42</f>
        <v>1.7000000000000001E-2</v>
      </c>
      <c r="R35" s="195">
        <f>+Inputs!R12+'Análisis Sensibilidad'!$D$42</f>
        <v>1.6E-2</v>
      </c>
      <c r="S35" s="195">
        <f>+Inputs!S12+'Análisis Sensibilidad'!$D$42</f>
        <v>1.6E-2</v>
      </c>
      <c r="T35" s="195">
        <f>+Inputs!T12+'Análisis Sensibilidad'!$D$42</f>
        <v>1.4999999999999999E-2</v>
      </c>
      <c r="U35" s="195">
        <f>+Inputs!U12+'Análisis Sensibilidad'!$D$42</f>
        <v>1.4999999999999999E-2</v>
      </c>
      <c r="V35" s="195">
        <f>+Inputs!V12+'Análisis Sensibilidad'!$D$42</f>
        <v>1.4999999999999999E-2</v>
      </c>
      <c r="W35" s="195">
        <f>+Inputs!W12+'Análisis Sensibilidad'!$D$42</f>
        <v>1.4999999999999999E-2</v>
      </c>
      <c r="X35" s="195">
        <f>+Inputs!X12+'Análisis Sensibilidad'!$D$42</f>
        <v>1.4999999999999999E-2</v>
      </c>
      <c r="Y35" s="195">
        <f>+Inputs!Y12+'Análisis Sensibilidad'!$D$42</f>
        <v>1.4999999999999999E-2</v>
      </c>
      <c r="Z35" s="195">
        <f>+Inputs!Z12+'Análisis Sensibilidad'!$D$42</f>
        <v>1.4999999999999999E-2</v>
      </c>
      <c r="AA35" s="195">
        <f>+Inputs!AA12+'Análisis Sensibilidad'!$D$42</f>
        <v>1.4999999999999999E-2</v>
      </c>
      <c r="AB35" s="195">
        <f>+Inputs!AB12+'Análisis Sensibilidad'!$D$42</f>
        <v>1.4999999999999999E-2</v>
      </c>
      <c r="AC35" s="195">
        <f>+Inputs!AC12+'Análisis Sensibilidad'!$D$42</f>
        <v>1.4999999999999999E-2</v>
      </c>
      <c r="AD35" s="195">
        <f>+Inputs!AD12+'Análisis Sensibilidad'!$D$42</f>
        <v>1.4999999999999999E-2</v>
      </c>
      <c r="AE35" s="195">
        <f>+Inputs!AE12+'Análisis Sensibilidad'!$D$42</f>
        <v>1.4999999999999999E-2</v>
      </c>
      <c r="AF35" s="195">
        <f>+Inputs!AF12+'Análisis Sensibilidad'!$D$42</f>
        <v>1.4999999999999999E-2</v>
      </c>
      <c r="AG35" s="195">
        <f>+Inputs!AG12+'Análisis Sensibilidad'!$D$42</f>
        <v>1.4999999999999999E-2</v>
      </c>
      <c r="AH35" s="195">
        <f>+Inputs!AH12+'Análisis Sensibilidad'!$D$42</f>
        <v>1.4999999999999999E-2</v>
      </c>
      <c r="AI35" s="195">
        <f>+Inputs!AI12+'Análisis Sensibilidad'!$D$42</f>
        <v>1.4999999999999999E-2</v>
      </c>
    </row>
    <row r="38" spans="3:35">
      <c r="C38" s="20" t="s">
        <v>179</v>
      </c>
    </row>
    <row r="41" spans="3:35">
      <c r="D41" s="8"/>
      <c r="E41" s="2">
        <v>0</v>
      </c>
      <c r="F41" s="2">
        <v>1</v>
      </c>
      <c r="G41" s="2">
        <v>2</v>
      </c>
      <c r="H41" s="2">
        <v>3</v>
      </c>
      <c r="I41" s="2">
        <v>4</v>
      </c>
      <c r="J41" s="2">
        <v>5</v>
      </c>
      <c r="K41" s="2">
        <v>6</v>
      </c>
      <c r="L41" s="2">
        <v>7</v>
      </c>
      <c r="M41" s="2">
        <v>8</v>
      </c>
      <c r="N41" s="2">
        <v>9</v>
      </c>
      <c r="O41" s="2">
        <v>10</v>
      </c>
      <c r="P41" s="2">
        <v>11</v>
      </c>
      <c r="Q41" s="2">
        <v>12</v>
      </c>
      <c r="R41" s="2">
        <v>13</v>
      </c>
      <c r="S41" s="2">
        <v>14</v>
      </c>
      <c r="T41" s="2">
        <v>15</v>
      </c>
      <c r="U41" s="2">
        <v>16</v>
      </c>
      <c r="V41" s="2">
        <v>17</v>
      </c>
      <c r="W41" s="2">
        <v>18</v>
      </c>
      <c r="X41" s="2">
        <v>19</v>
      </c>
      <c r="Y41" s="2">
        <v>20</v>
      </c>
      <c r="Z41" s="2">
        <v>21</v>
      </c>
      <c r="AA41" s="2">
        <v>22</v>
      </c>
      <c r="AB41" s="2">
        <v>23</v>
      </c>
      <c r="AC41" s="2">
        <v>24</v>
      </c>
      <c r="AD41" s="2">
        <v>25</v>
      </c>
      <c r="AE41" s="2">
        <v>26</v>
      </c>
      <c r="AF41" s="2">
        <v>27</v>
      </c>
      <c r="AG41" s="2">
        <v>28</v>
      </c>
      <c r="AH41" s="2">
        <v>29</v>
      </c>
      <c r="AI41" s="2">
        <v>30</v>
      </c>
    </row>
    <row r="42" spans="3:35">
      <c r="C42" s="189" t="s">
        <v>189</v>
      </c>
      <c r="D42" s="190"/>
      <c r="E42" s="191">
        <f>+E43+E44+E45</f>
        <v>0</v>
      </c>
      <c r="F42" s="191">
        <f t="shared" ref="F42:AI42" si="10">+F43+F44+F45</f>
        <v>91216.532129538245</v>
      </c>
      <c r="G42" s="191">
        <f t="shared" si="10"/>
        <v>186811.45780129431</v>
      </c>
      <c r="H42" s="191">
        <f t="shared" si="10"/>
        <v>286942.3991827881</v>
      </c>
      <c r="I42" s="191">
        <f t="shared" si="10"/>
        <v>391389.43248532293</v>
      </c>
      <c r="J42" s="191">
        <f t="shared" si="10"/>
        <v>500000</v>
      </c>
      <c r="K42" s="191">
        <f t="shared" si="10"/>
        <v>511000</v>
      </c>
      <c r="L42" s="191">
        <f t="shared" si="10"/>
        <v>521730.99999999994</v>
      </c>
      <c r="M42" s="191">
        <f t="shared" si="10"/>
        <v>532687.35099999991</v>
      </c>
      <c r="N42" s="191">
        <f t="shared" si="10"/>
        <v>543341.09801999992</v>
      </c>
      <c r="O42" s="191">
        <f t="shared" si="10"/>
        <v>553664.57888237992</v>
      </c>
      <c r="P42" s="191">
        <f t="shared" si="10"/>
        <v>563630.54130226281</v>
      </c>
      <c r="Q42" s="191">
        <f t="shared" si="10"/>
        <v>573212.26050440117</v>
      </c>
      <c r="R42" s="191">
        <f t="shared" si="10"/>
        <v>582383.65667247155</v>
      </c>
      <c r="S42" s="191">
        <f t="shared" si="10"/>
        <v>591701.79517923109</v>
      </c>
      <c r="T42" s="191">
        <f t="shared" si="10"/>
        <v>600577.32210691948</v>
      </c>
      <c r="U42" s="191">
        <f t="shared" si="10"/>
        <v>609585.98193852324</v>
      </c>
      <c r="V42" s="191">
        <f t="shared" si="10"/>
        <v>618729.77166760108</v>
      </c>
      <c r="W42" s="191">
        <f t="shared" si="10"/>
        <v>628010.718242615</v>
      </c>
      <c r="X42" s="191">
        <f t="shared" si="10"/>
        <v>637430.87901625421</v>
      </c>
      <c r="Y42" s="191">
        <f t="shared" si="10"/>
        <v>646992.34220149799</v>
      </c>
      <c r="Z42" s="191">
        <f t="shared" si="10"/>
        <v>656697.22733452043</v>
      </c>
      <c r="AA42" s="191">
        <f t="shared" si="10"/>
        <v>666547.6857445382</v>
      </c>
      <c r="AB42" s="191">
        <f t="shared" si="10"/>
        <v>676545.90103070624</v>
      </c>
      <c r="AC42" s="191">
        <f t="shared" si="10"/>
        <v>686694.08954616683</v>
      </c>
      <c r="AD42" s="191">
        <f t="shared" si="10"/>
        <v>696994.50088935927</v>
      </c>
      <c r="AE42" s="191">
        <f t="shared" si="10"/>
        <v>707449.41840269964</v>
      </c>
      <c r="AF42" s="191">
        <f t="shared" si="10"/>
        <v>718061.15967874008</v>
      </c>
      <c r="AG42" s="191">
        <f t="shared" si="10"/>
        <v>728832.0770739211</v>
      </c>
      <c r="AH42" s="191">
        <f t="shared" si="10"/>
        <v>739764.55823002988</v>
      </c>
      <c r="AI42" s="191">
        <f t="shared" si="10"/>
        <v>750861.02660348022</v>
      </c>
    </row>
    <row r="43" spans="3:35">
      <c r="C43" s="207" t="s">
        <v>190</v>
      </c>
      <c r="D43" s="205"/>
      <c r="E43" s="206">
        <f>+E31</f>
        <v>0</v>
      </c>
      <c r="F43" s="206">
        <f t="shared" ref="F43:AI43" si="11">+F31</f>
        <v>91216.532129538245</v>
      </c>
      <c r="G43" s="206">
        <f t="shared" si="11"/>
        <v>186811.45780129431</v>
      </c>
      <c r="H43" s="206">
        <f t="shared" si="11"/>
        <v>286942.3991827881</v>
      </c>
      <c r="I43" s="206">
        <f t="shared" si="11"/>
        <v>391389.43248532293</v>
      </c>
      <c r="J43" s="206">
        <f t="shared" si="11"/>
        <v>500000</v>
      </c>
      <c r="K43" s="206">
        <f t="shared" si="11"/>
        <v>511000</v>
      </c>
      <c r="L43" s="206">
        <f t="shared" si="11"/>
        <v>521730.99999999994</v>
      </c>
      <c r="M43" s="206">
        <f t="shared" si="11"/>
        <v>532687.35099999991</v>
      </c>
      <c r="N43" s="206">
        <f t="shared" si="11"/>
        <v>543341.09801999992</v>
      </c>
      <c r="O43" s="206">
        <f t="shared" si="11"/>
        <v>553664.57888237992</v>
      </c>
      <c r="P43" s="206">
        <f t="shared" si="11"/>
        <v>563630.54130226281</v>
      </c>
      <c r="Q43" s="206">
        <f t="shared" si="11"/>
        <v>573212.26050440117</v>
      </c>
      <c r="R43" s="206">
        <f t="shared" si="11"/>
        <v>582383.65667247155</v>
      </c>
      <c r="S43" s="206">
        <f t="shared" si="11"/>
        <v>591701.79517923109</v>
      </c>
      <c r="T43" s="206">
        <f t="shared" si="11"/>
        <v>600577.32210691948</v>
      </c>
      <c r="U43" s="206">
        <f t="shared" si="11"/>
        <v>609585.98193852324</v>
      </c>
      <c r="V43" s="206">
        <f t="shared" si="11"/>
        <v>618729.77166760108</v>
      </c>
      <c r="W43" s="206">
        <f t="shared" si="11"/>
        <v>628010.718242615</v>
      </c>
      <c r="X43" s="206">
        <f t="shared" si="11"/>
        <v>637430.87901625421</v>
      </c>
      <c r="Y43" s="206">
        <f t="shared" si="11"/>
        <v>646992.34220149799</v>
      </c>
      <c r="Z43" s="206">
        <f t="shared" si="11"/>
        <v>656697.22733452043</v>
      </c>
      <c r="AA43" s="206">
        <f t="shared" si="11"/>
        <v>666547.6857445382</v>
      </c>
      <c r="AB43" s="206">
        <f t="shared" si="11"/>
        <v>676545.90103070624</v>
      </c>
      <c r="AC43" s="206">
        <f t="shared" si="11"/>
        <v>686694.08954616683</v>
      </c>
      <c r="AD43" s="206">
        <f t="shared" si="11"/>
        <v>696994.50088935927</v>
      </c>
      <c r="AE43" s="206">
        <f t="shared" si="11"/>
        <v>707449.41840269964</v>
      </c>
      <c r="AF43" s="206">
        <f t="shared" si="11"/>
        <v>718061.15967874008</v>
      </c>
      <c r="AG43" s="206">
        <f t="shared" si="11"/>
        <v>728832.0770739211</v>
      </c>
      <c r="AH43" s="206">
        <f t="shared" si="11"/>
        <v>739764.55823002988</v>
      </c>
      <c r="AI43" s="206">
        <f t="shared" si="11"/>
        <v>750861.02660348022</v>
      </c>
    </row>
    <row r="44" spans="3:35">
      <c r="C44" s="207" t="s">
        <v>191</v>
      </c>
      <c r="D44" s="205"/>
      <c r="E44" s="206">
        <v>0</v>
      </c>
      <c r="F44" s="206">
        <v>0</v>
      </c>
      <c r="G44" s="206">
        <v>0</v>
      </c>
      <c r="H44" s="206">
        <v>0</v>
      </c>
      <c r="I44" s="206">
        <v>0</v>
      </c>
      <c r="J44" s="206">
        <v>0</v>
      </c>
      <c r="K44" s="206">
        <v>0</v>
      </c>
      <c r="L44" s="206">
        <v>0</v>
      </c>
      <c r="M44" s="206">
        <v>0</v>
      </c>
      <c r="N44" s="206">
        <v>0</v>
      </c>
      <c r="O44" s="206">
        <v>0</v>
      </c>
      <c r="P44" s="206">
        <v>0</v>
      </c>
      <c r="Q44" s="206">
        <v>0</v>
      </c>
      <c r="R44" s="206">
        <v>0</v>
      </c>
      <c r="S44" s="206">
        <v>0</v>
      </c>
      <c r="T44" s="206">
        <v>0</v>
      </c>
      <c r="U44" s="206">
        <v>0</v>
      </c>
      <c r="V44" s="206">
        <v>0</v>
      </c>
      <c r="W44" s="206">
        <v>0</v>
      </c>
      <c r="X44" s="206">
        <v>0</v>
      </c>
      <c r="Y44" s="206">
        <v>0</v>
      </c>
      <c r="Z44" s="206">
        <v>0</v>
      </c>
      <c r="AA44" s="206">
        <v>0</v>
      </c>
      <c r="AB44" s="206">
        <v>0</v>
      </c>
      <c r="AC44" s="206">
        <v>0</v>
      </c>
      <c r="AD44" s="206">
        <v>0</v>
      </c>
      <c r="AE44" s="206">
        <v>0</v>
      </c>
      <c r="AF44" s="206">
        <v>0</v>
      </c>
      <c r="AG44" s="206">
        <v>0</v>
      </c>
      <c r="AH44" s="206">
        <v>0</v>
      </c>
      <c r="AI44" s="206">
        <v>0</v>
      </c>
    </row>
    <row r="45" spans="3:35">
      <c r="C45" t="s">
        <v>192</v>
      </c>
      <c r="E45" s="206">
        <v>0</v>
      </c>
      <c r="F45" s="206">
        <v>0</v>
      </c>
      <c r="G45" s="206">
        <v>0</v>
      </c>
      <c r="H45" s="206">
        <v>0</v>
      </c>
      <c r="I45" s="206">
        <v>0</v>
      </c>
      <c r="J45" s="206">
        <v>0</v>
      </c>
      <c r="K45" s="206">
        <v>0</v>
      </c>
      <c r="L45" s="206">
        <v>0</v>
      </c>
      <c r="M45" s="206">
        <v>0</v>
      </c>
      <c r="N45" s="206">
        <v>0</v>
      </c>
      <c r="O45" s="206">
        <v>0</v>
      </c>
      <c r="P45" s="206">
        <v>0</v>
      </c>
      <c r="Q45" s="206">
        <v>0</v>
      </c>
      <c r="R45" s="206">
        <v>0</v>
      </c>
      <c r="S45" s="206">
        <v>0</v>
      </c>
      <c r="T45" s="206">
        <v>0</v>
      </c>
      <c r="U45" s="206">
        <v>0</v>
      </c>
      <c r="V45" s="206">
        <v>0</v>
      </c>
      <c r="W45" s="206">
        <v>0</v>
      </c>
      <c r="X45" s="206">
        <v>0</v>
      </c>
      <c r="Y45" s="206">
        <v>0</v>
      </c>
      <c r="Z45" s="206">
        <v>0</v>
      </c>
      <c r="AA45" s="206">
        <v>0</v>
      </c>
      <c r="AB45" s="206">
        <v>0</v>
      </c>
      <c r="AC45" s="206">
        <v>0</v>
      </c>
      <c r="AD45" s="206">
        <v>0</v>
      </c>
      <c r="AE45" s="206">
        <v>0</v>
      </c>
      <c r="AF45" s="206">
        <v>0</v>
      </c>
      <c r="AG45" s="206">
        <v>0</v>
      </c>
      <c r="AH45" s="206">
        <v>0</v>
      </c>
      <c r="AI45" s="206">
        <v>0</v>
      </c>
    </row>
  </sheetData>
  <mergeCells count="1">
    <mergeCell ref="C8:AI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sheetPr>
    <tabColor theme="8"/>
  </sheetPr>
  <dimension ref="C1:AI110"/>
  <sheetViews>
    <sheetView showGridLines="0" zoomScale="70" zoomScaleNormal="70" workbookViewId="0"/>
  </sheetViews>
  <sheetFormatPr baseColWidth="10" defaultRowHeight="15"/>
  <cols>
    <col min="1" max="2" width="5.7109375" customWidth="1"/>
    <col min="3" max="3" width="38.85546875" customWidth="1"/>
    <col min="4" max="4" width="16.140625" customWidth="1"/>
    <col min="5" max="5" width="15.28515625" customWidth="1"/>
    <col min="6" max="35" width="13.7109375" customWidth="1"/>
  </cols>
  <sheetData>
    <row r="1" spans="3:35" ht="24.75" customHeight="1">
      <c r="C1" s="183" t="s">
        <v>3</v>
      </c>
      <c r="D1" s="9"/>
    </row>
    <row r="3" spans="3:35" ht="21">
      <c r="C3" s="19" t="s">
        <v>102</v>
      </c>
    </row>
    <row r="5" spans="3:35" ht="15.75">
      <c r="C5" s="67" t="s">
        <v>87</v>
      </c>
    </row>
    <row r="6" spans="3:35" ht="15.75" thickBot="1"/>
    <row r="7" spans="3:35" ht="15.75" thickBot="1">
      <c r="C7" s="3"/>
      <c r="E7" s="212">
        <v>0</v>
      </c>
      <c r="F7" s="83">
        <v>1</v>
      </c>
      <c r="G7" s="83">
        <v>2</v>
      </c>
      <c r="H7" s="83">
        <v>3</v>
      </c>
      <c r="I7" s="83">
        <v>4</v>
      </c>
      <c r="J7" s="83">
        <v>5</v>
      </c>
      <c r="K7" s="83">
        <v>6</v>
      </c>
      <c r="L7" s="83">
        <v>7</v>
      </c>
      <c r="M7" s="83">
        <v>8</v>
      </c>
      <c r="N7" s="83">
        <v>9</v>
      </c>
      <c r="O7" s="83">
        <v>10</v>
      </c>
      <c r="P7" s="83">
        <v>11</v>
      </c>
      <c r="Q7" s="83">
        <v>12</v>
      </c>
      <c r="R7" s="83">
        <v>13</v>
      </c>
      <c r="S7" s="83">
        <v>14</v>
      </c>
      <c r="T7" s="84">
        <v>15</v>
      </c>
      <c r="U7" s="83">
        <v>16</v>
      </c>
      <c r="V7" s="85">
        <v>17</v>
      </c>
      <c r="W7" s="86">
        <v>18</v>
      </c>
      <c r="X7" s="86">
        <v>19</v>
      </c>
      <c r="Y7" s="87">
        <v>20</v>
      </c>
      <c r="Z7" s="83">
        <v>21</v>
      </c>
      <c r="AA7" s="85">
        <v>22</v>
      </c>
      <c r="AB7" s="86">
        <v>23</v>
      </c>
      <c r="AC7" s="86">
        <v>24</v>
      </c>
      <c r="AD7" s="87">
        <v>25</v>
      </c>
      <c r="AE7" s="83">
        <v>26</v>
      </c>
      <c r="AF7" s="85">
        <v>27</v>
      </c>
      <c r="AG7" s="86">
        <v>28</v>
      </c>
      <c r="AH7" s="86">
        <v>29</v>
      </c>
      <c r="AI7" s="88">
        <v>30</v>
      </c>
    </row>
    <row r="8" spans="3:35" ht="15.75" thickBot="1">
      <c r="C8" s="4" t="s">
        <v>0</v>
      </c>
      <c r="E8" s="225">
        <f>+E53/1000</f>
        <v>0</v>
      </c>
      <c r="F8" s="231">
        <f t="shared" ref="F8:AI8" si="0">+F53/1000</f>
        <v>0</v>
      </c>
      <c r="G8" s="231">
        <f t="shared" si="0"/>
        <v>0</v>
      </c>
      <c r="H8" s="231">
        <f t="shared" si="0"/>
        <v>0</v>
      </c>
      <c r="I8" s="231">
        <f t="shared" si="0"/>
        <v>0</v>
      </c>
      <c r="J8" s="231">
        <f t="shared" si="0"/>
        <v>0</v>
      </c>
      <c r="K8" s="231">
        <f t="shared" si="0"/>
        <v>0</v>
      </c>
      <c r="L8" s="231">
        <f t="shared" si="0"/>
        <v>0</v>
      </c>
      <c r="M8" s="231">
        <f t="shared" si="0"/>
        <v>0</v>
      </c>
      <c r="N8" s="231">
        <f t="shared" si="0"/>
        <v>0</v>
      </c>
      <c r="O8" s="231">
        <f t="shared" si="0"/>
        <v>0</v>
      </c>
      <c r="P8" s="231">
        <f t="shared" si="0"/>
        <v>0</v>
      </c>
      <c r="Q8" s="231">
        <f t="shared" si="0"/>
        <v>0</v>
      </c>
      <c r="R8" s="231">
        <f t="shared" si="0"/>
        <v>0</v>
      </c>
      <c r="S8" s="231">
        <f t="shared" si="0"/>
        <v>0</v>
      </c>
      <c r="T8" s="231">
        <f t="shared" si="0"/>
        <v>0</v>
      </c>
      <c r="U8" s="231">
        <f t="shared" si="0"/>
        <v>0</v>
      </c>
      <c r="V8" s="231">
        <f t="shared" si="0"/>
        <v>0</v>
      </c>
      <c r="W8" s="231">
        <f t="shared" si="0"/>
        <v>0</v>
      </c>
      <c r="X8" s="231">
        <f t="shared" si="0"/>
        <v>0</v>
      </c>
      <c r="Y8" s="231">
        <f t="shared" si="0"/>
        <v>0</v>
      </c>
      <c r="Z8" s="231">
        <f t="shared" si="0"/>
        <v>0</v>
      </c>
      <c r="AA8" s="231">
        <f t="shared" si="0"/>
        <v>0</v>
      </c>
      <c r="AB8" s="231">
        <f t="shared" si="0"/>
        <v>0</v>
      </c>
      <c r="AC8" s="231">
        <f t="shared" si="0"/>
        <v>0</v>
      </c>
      <c r="AD8" s="231">
        <f t="shared" si="0"/>
        <v>0</v>
      </c>
      <c r="AE8" s="231">
        <f t="shared" si="0"/>
        <v>0</v>
      </c>
      <c r="AF8" s="231">
        <f t="shared" si="0"/>
        <v>0</v>
      </c>
      <c r="AG8" s="231">
        <f t="shared" si="0"/>
        <v>0</v>
      </c>
      <c r="AH8" s="231">
        <f t="shared" si="0"/>
        <v>0</v>
      </c>
      <c r="AI8" s="232">
        <f t="shared" si="0"/>
        <v>0</v>
      </c>
    </row>
    <row r="9" spans="3:35" ht="15.75" thickBot="1">
      <c r="C9" s="89" t="s">
        <v>5</v>
      </c>
      <c r="E9" s="226">
        <f t="shared" ref="E9:E19" si="1">+E54/1000</f>
        <v>0</v>
      </c>
      <c r="F9" s="233">
        <f t="shared" ref="F9:AI9" si="2">+F54/1000</f>
        <v>0</v>
      </c>
      <c r="G9" s="233">
        <f t="shared" si="2"/>
        <v>0</v>
      </c>
      <c r="H9" s="233">
        <f t="shared" si="2"/>
        <v>0</v>
      </c>
      <c r="I9" s="233">
        <f t="shared" si="2"/>
        <v>0</v>
      </c>
      <c r="J9" s="233">
        <f t="shared" si="2"/>
        <v>0</v>
      </c>
      <c r="K9" s="233">
        <f t="shared" si="2"/>
        <v>0</v>
      </c>
      <c r="L9" s="233">
        <f t="shared" si="2"/>
        <v>0</v>
      </c>
      <c r="M9" s="233">
        <f t="shared" si="2"/>
        <v>0</v>
      </c>
      <c r="N9" s="233">
        <f t="shared" si="2"/>
        <v>0</v>
      </c>
      <c r="O9" s="233">
        <f t="shared" si="2"/>
        <v>0</v>
      </c>
      <c r="P9" s="233">
        <f t="shared" si="2"/>
        <v>0</v>
      </c>
      <c r="Q9" s="233">
        <f t="shared" si="2"/>
        <v>0</v>
      </c>
      <c r="R9" s="233">
        <f t="shared" si="2"/>
        <v>0</v>
      </c>
      <c r="S9" s="233">
        <f t="shared" si="2"/>
        <v>0</v>
      </c>
      <c r="T9" s="233">
        <f t="shared" si="2"/>
        <v>0</v>
      </c>
      <c r="U9" s="233">
        <f t="shared" si="2"/>
        <v>0</v>
      </c>
      <c r="V9" s="233">
        <f t="shared" si="2"/>
        <v>0</v>
      </c>
      <c r="W9" s="233">
        <f t="shared" si="2"/>
        <v>0</v>
      </c>
      <c r="X9" s="233">
        <f t="shared" si="2"/>
        <v>0</v>
      </c>
      <c r="Y9" s="233">
        <f t="shared" si="2"/>
        <v>0</v>
      </c>
      <c r="Z9" s="233">
        <f t="shared" si="2"/>
        <v>0</v>
      </c>
      <c r="AA9" s="233">
        <f t="shared" si="2"/>
        <v>0</v>
      </c>
      <c r="AB9" s="233">
        <f t="shared" si="2"/>
        <v>0</v>
      </c>
      <c r="AC9" s="233">
        <f t="shared" si="2"/>
        <v>0</v>
      </c>
      <c r="AD9" s="233">
        <f t="shared" si="2"/>
        <v>0</v>
      </c>
      <c r="AE9" s="233">
        <f t="shared" si="2"/>
        <v>0</v>
      </c>
      <c r="AF9" s="233">
        <f t="shared" si="2"/>
        <v>0</v>
      </c>
      <c r="AG9" s="233">
        <f t="shared" si="2"/>
        <v>0</v>
      </c>
      <c r="AH9" s="233">
        <f t="shared" si="2"/>
        <v>0</v>
      </c>
      <c r="AI9" s="234">
        <f t="shared" si="2"/>
        <v>0</v>
      </c>
    </row>
    <row r="10" spans="3:35" ht="15.75" thickBot="1">
      <c r="C10" s="89" t="s">
        <v>6</v>
      </c>
      <c r="E10" s="227">
        <f t="shared" si="1"/>
        <v>0</v>
      </c>
      <c r="F10" s="235">
        <f t="shared" ref="F10:AI10" si="3">+F55/1000</f>
        <v>0</v>
      </c>
      <c r="G10" s="233">
        <f t="shared" si="3"/>
        <v>0</v>
      </c>
      <c r="H10" s="233">
        <f t="shared" si="3"/>
        <v>0</v>
      </c>
      <c r="I10" s="233">
        <f t="shared" si="3"/>
        <v>0</v>
      </c>
      <c r="J10" s="233">
        <f t="shared" si="3"/>
        <v>0</v>
      </c>
      <c r="K10" s="233">
        <f t="shared" si="3"/>
        <v>0</v>
      </c>
      <c r="L10" s="233">
        <f t="shared" si="3"/>
        <v>0</v>
      </c>
      <c r="M10" s="233">
        <f t="shared" si="3"/>
        <v>0</v>
      </c>
      <c r="N10" s="233">
        <f t="shared" si="3"/>
        <v>0</v>
      </c>
      <c r="O10" s="233">
        <f t="shared" si="3"/>
        <v>0</v>
      </c>
      <c r="P10" s="233">
        <f t="shared" si="3"/>
        <v>0</v>
      </c>
      <c r="Q10" s="233">
        <f t="shared" si="3"/>
        <v>0</v>
      </c>
      <c r="R10" s="233">
        <f t="shared" si="3"/>
        <v>0</v>
      </c>
      <c r="S10" s="233">
        <f t="shared" si="3"/>
        <v>0</v>
      </c>
      <c r="T10" s="233">
        <f t="shared" si="3"/>
        <v>0</v>
      </c>
      <c r="U10" s="233">
        <f t="shared" si="3"/>
        <v>0</v>
      </c>
      <c r="V10" s="233">
        <f t="shared" si="3"/>
        <v>0</v>
      </c>
      <c r="W10" s="233">
        <f t="shared" si="3"/>
        <v>0</v>
      </c>
      <c r="X10" s="233">
        <f t="shared" si="3"/>
        <v>0</v>
      </c>
      <c r="Y10" s="233">
        <f t="shared" si="3"/>
        <v>0</v>
      </c>
      <c r="Z10" s="233">
        <f t="shared" si="3"/>
        <v>0</v>
      </c>
      <c r="AA10" s="233">
        <f t="shared" si="3"/>
        <v>0</v>
      </c>
      <c r="AB10" s="233">
        <f t="shared" si="3"/>
        <v>0</v>
      </c>
      <c r="AC10" s="233">
        <f t="shared" si="3"/>
        <v>0</v>
      </c>
      <c r="AD10" s="233">
        <f t="shared" si="3"/>
        <v>0</v>
      </c>
      <c r="AE10" s="233">
        <f t="shared" si="3"/>
        <v>0</v>
      </c>
      <c r="AF10" s="233">
        <f t="shared" si="3"/>
        <v>0</v>
      </c>
      <c r="AG10" s="233">
        <f t="shared" si="3"/>
        <v>0</v>
      </c>
      <c r="AH10" s="233">
        <f t="shared" si="3"/>
        <v>0</v>
      </c>
      <c r="AI10" s="234">
        <f t="shared" si="3"/>
        <v>0</v>
      </c>
    </row>
    <row r="11" spans="3:35" ht="15.75" thickBot="1">
      <c r="C11" s="5" t="s">
        <v>7</v>
      </c>
      <c r="E11" s="228">
        <f t="shared" si="1"/>
        <v>0</v>
      </c>
      <c r="F11" s="233">
        <f t="shared" ref="F11:AI11" si="4">+F56/1000</f>
        <v>0</v>
      </c>
      <c r="G11" s="233">
        <f t="shared" si="4"/>
        <v>0</v>
      </c>
      <c r="H11" s="233">
        <f t="shared" si="4"/>
        <v>0</v>
      </c>
      <c r="I11" s="233">
        <f t="shared" si="4"/>
        <v>0</v>
      </c>
      <c r="J11" s="233">
        <f t="shared" si="4"/>
        <v>0</v>
      </c>
      <c r="K11" s="233">
        <f t="shared" si="4"/>
        <v>0</v>
      </c>
      <c r="L11" s="233">
        <f t="shared" si="4"/>
        <v>0</v>
      </c>
      <c r="M11" s="233">
        <f t="shared" si="4"/>
        <v>0</v>
      </c>
      <c r="N11" s="233">
        <f t="shared" si="4"/>
        <v>0</v>
      </c>
      <c r="O11" s="233">
        <f t="shared" si="4"/>
        <v>0</v>
      </c>
      <c r="P11" s="233">
        <f t="shared" si="4"/>
        <v>0</v>
      </c>
      <c r="Q11" s="233">
        <f t="shared" si="4"/>
        <v>0</v>
      </c>
      <c r="R11" s="233">
        <f t="shared" si="4"/>
        <v>0</v>
      </c>
      <c r="S11" s="233">
        <f t="shared" si="4"/>
        <v>0</v>
      </c>
      <c r="T11" s="233">
        <f t="shared" si="4"/>
        <v>0</v>
      </c>
      <c r="U11" s="233">
        <f t="shared" si="4"/>
        <v>0</v>
      </c>
      <c r="V11" s="233">
        <f t="shared" si="4"/>
        <v>0</v>
      </c>
      <c r="W11" s="233">
        <f t="shared" si="4"/>
        <v>0</v>
      </c>
      <c r="X11" s="233">
        <f t="shared" si="4"/>
        <v>0</v>
      </c>
      <c r="Y11" s="233">
        <f t="shared" si="4"/>
        <v>0</v>
      </c>
      <c r="Z11" s="233">
        <f t="shared" si="4"/>
        <v>0</v>
      </c>
      <c r="AA11" s="233">
        <f t="shared" si="4"/>
        <v>0</v>
      </c>
      <c r="AB11" s="233">
        <f t="shared" si="4"/>
        <v>0</v>
      </c>
      <c r="AC11" s="233">
        <f t="shared" si="4"/>
        <v>0</v>
      </c>
      <c r="AD11" s="233">
        <f t="shared" si="4"/>
        <v>0</v>
      </c>
      <c r="AE11" s="233">
        <f t="shared" si="4"/>
        <v>0</v>
      </c>
      <c r="AF11" s="233">
        <f t="shared" si="4"/>
        <v>0</v>
      </c>
      <c r="AG11" s="233">
        <f t="shared" si="4"/>
        <v>0</v>
      </c>
      <c r="AH11" s="233">
        <f t="shared" si="4"/>
        <v>0</v>
      </c>
      <c r="AI11" s="234">
        <f t="shared" si="4"/>
        <v>0</v>
      </c>
    </row>
    <row r="12" spans="3:35" ht="15.75" thickBot="1">
      <c r="C12" s="4" t="s">
        <v>1</v>
      </c>
      <c r="E12" s="225">
        <f>+E61/1000</f>
        <v>2000</v>
      </c>
      <c r="F12" s="231">
        <f t="shared" ref="F12:AI12" si="5">+F61/1000</f>
        <v>0</v>
      </c>
      <c r="G12" s="231">
        <f t="shared" si="5"/>
        <v>0</v>
      </c>
      <c r="H12" s="231">
        <f t="shared" si="5"/>
        <v>0</v>
      </c>
      <c r="I12" s="231">
        <f t="shared" si="5"/>
        <v>0</v>
      </c>
      <c r="J12" s="231">
        <f t="shared" si="5"/>
        <v>0</v>
      </c>
      <c r="K12" s="231">
        <f t="shared" si="5"/>
        <v>0</v>
      </c>
      <c r="L12" s="231">
        <f t="shared" si="5"/>
        <v>0</v>
      </c>
      <c r="M12" s="231">
        <f t="shared" si="5"/>
        <v>0</v>
      </c>
      <c r="N12" s="231">
        <f t="shared" si="5"/>
        <v>0</v>
      </c>
      <c r="O12" s="231">
        <f t="shared" si="5"/>
        <v>0</v>
      </c>
      <c r="P12" s="231">
        <f t="shared" si="5"/>
        <v>0</v>
      </c>
      <c r="Q12" s="231">
        <f t="shared" si="5"/>
        <v>0</v>
      </c>
      <c r="R12" s="231">
        <f t="shared" si="5"/>
        <v>0</v>
      </c>
      <c r="S12" s="231">
        <f t="shared" si="5"/>
        <v>0</v>
      </c>
      <c r="T12" s="231">
        <f t="shared" si="5"/>
        <v>0</v>
      </c>
      <c r="U12" s="231">
        <f t="shared" si="5"/>
        <v>0</v>
      </c>
      <c r="V12" s="231">
        <f t="shared" si="5"/>
        <v>0</v>
      </c>
      <c r="W12" s="231">
        <f t="shared" si="5"/>
        <v>0</v>
      </c>
      <c r="X12" s="231">
        <f t="shared" si="5"/>
        <v>0</v>
      </c>
      <c r="Y12" s="231">
        <f t="shared" si="5"/>
        <v>0</v>
      </c>
      <c r="Z12" s="231">
        <f t="shared" si="5"/>
        <v>0</v>
      </c>
      <c r="AA12" s="231">
        <f t="shared" si="5"/>
        <v>0</v>
      </c>
      <c r="AB12" s="231">
        <f t="shared" si="5"/>
        <v>0</v>
      </c>
      <c r="AC12" s="231">
        <f t="shared" si="5"/>
        <v>0</v>
      </c>
      <c r="AD12" s="231">
        <f t="shared" si="5"/>
        <v>0</v>
      </c>
      <c r="AE12" s="231">
        <f t="shared" si="5"/>
        <v>0</v>
      </c>
      <c r="AF12" s="231">
        <f t="shared" si="5"/>
        <v>0</v>
      </c>
      <c r="AG12" s="231">
        <f t="shared" si="5"/>
        <v>0</v>
      </c>
      <c r="AH12" s="231">
        <f t="shared" si="5"/>
        <v>0</v>
      </c>
      <c r="AI12" s="232">
        <f t="shared" si="5"/>
        <v>0</v>
      </c>
    </row>
    <row r="13" spans="3:35" ht="15.75" thickBot="1">
      <c r="C13" s="5" t="s">
        <v>5</v>
      </c>
      <c r="E13" s="228">
        <f t="shared" ref="E13:E15" si="6">+E62/1000</f>
        <v>800</v>
      </c>
      <c r="F13" s="233">
        <f t="shared" ref="F13:AI13" si="7">+F62/1000</f>
        <v>0</v>
      </c>
      <c r="G13" s="233">
        <f t="shared" si="7"/>
        <v>0</v>
      </c>
      <c r="H13" s="233">
        <f t="shared" si="7"/>
        <v>0</v>
      </c>
      <c r="I13" s="233">
        <f t="shared" si="7"/>
        <v>0</v>
      </c>
      <c r="J13" s="233">
        <f t="shared" si="7"/>
        <v>0</v>
      </c>
      <c r="K13" s="233">
        <f t="shared" si="7"/>
        <v>0</v>
      </c>
      <c r="L13" s="233">
        <f t="shared" si="7"/>
        <v>0</v>
      </c>
      <c r="M13" s="233">
        <f t="shared" si="7"/>
        <v>0</v>
      </c>
      <c r="N13" s="233">
        <f t="shared" si="7"/>
        <v>0</v>
      </c>
      <c r="O13" s="233">
        <f t="shared" si="7"/>
        <v>0</v>
      </c>
      <c r="P13" s="233">
        <f t="shared" si="7"/>
        <v>0</v>
      </c>
      <c r="Q13" s="233">
        <f t="shared" si="7"/>
        <v>0</v>
      </c>
      <c r="R13" s="233">
        <f t="shared" si="7"/>
        <v>0</v>
      </c>
      <c r="S13" s="233">
        <f t="shared" si="7"/>
        <v>0</v>
      </c>
      <c r="T13" s="233">
        <f t="shared" si="7"/>
        <v>0</v>
      </c>
      <c r="U13" s="233">
        <f t="shared" si="7"/>
        <v>0</v>
      </c>
      <c r="V13" s="233">
        <f t="shared" si="7"/>
        <v>0</v>
      </c>
      <c r="W13" s="233">
        <f t="shared" si="7"/>
        <v>0</v>
      </c>
      <c r="X13" s="233">
        <f t="shared" si="7"/>
        <v>0</v>
      </c>
      <c r="Y13" s="233">
        <f t="shared" si="7"/>
        <v>0</v>
      </c>
      <c r="Z13" s="233">
        <f t="shared" si="7"/>
        <v>0</v>
      </c>
      <c r="AA13" s="233">
        <f t="shared" si="7"/>
        <v>0</v>
      </c>
      <c r="AB13" s="233">
        <f t="shared" si="7"/>
        <v>0</v>
      </c>
      <c r="AC13" s="233">
        <f t="shared" si="7"/>
        <v>0</v>
      </c>
      <c r="AD13" s="233">
        <f t="shared" si="7"/>
        <v>0</v>
      </c>
      <c r="AE13" s="233">
        <f t="shared" si="7"/>
        <v>0</v>
      </c>
      <c r="AF13" s="233">
        <f t="shared" si="7"/>
        <v>0</v>
      </c>
      <c r="AG13" s="233">
        <f t="shared" si="7"/>
        <v>0</v>
      </c>
      <c r="AH13" s="233">
        <f t="shared" si="7"/>
        <v>0</v>
      </c>
      <c r="AI13" s="234">
        <f t="shared" si="7"/>
        <v>0</v>
      </c>
    </row>
    <row r="14" spans="3:35" ht="15.75" thickBot="1">
      <c r="C14" s="5" t="s">
        <v>6</v>
      </c>
      <c r="E14" s="228">
        <f t="shared" si="6"/>
        <v>300</v>
      </c>
      <c r="F14" s="233">
        <f t="shared" ref="F14:AI14" si="8">+F63/1000</f>
        <v>0</v>
      </c>
      <c r="G14" s="233">
        <f t="shared" si="8"/>
        <v>0</v>
      </c>
      <c r="H14" s="233">
        <f t="shared" si="8"/>
        <v>0</v>
      </c>
      <c r="I14" s="233">
        <f t="shared" si="8"/>
        <v>0</v>
      </c>
      <c r="J14" s="233">
        <f t="shared" si="8"/>
        <v>0</v>
      </c>
      <c r="K14" s="233">
        <f t="shared" si="8"/>
        <v>0</v>
      </c>
      <c r="L14" s="233">
        <f t="shared" si="8"/>
        <v>0</v>
      </c>
      <c r="M14" s="233">
        <f t="shared" si="8"/>
        <v>0</v>
      </c>
      <c r="N14" s="233">
        <f t="shared" si="8"/>
        <v>0</v>
      </c>
      <c r="O14" s="233">
        <f t="shared" si="8"/>
        <v>0</v>
      </c>
      <c r="P14" s="233">
        <f t="shared" si="8"/>
        <v>0</v>
      </c>
      <c r="Q14" s="233">
        <f t="shared" si="8"/>
        <v>0</v>
      </c>
      <c r="R14" s="233">
        <f t="shared" si="8"/>
        <v>0</v>
      </c>
      <c r="S14" s="233">
        <f t="shared" si="8"/>
        <v>0</v>
      </c>
      <c r="T14" s="233">
        <f t="shared" si="8"/>
        <v>0</v>
      </c>
      <c r="U14" s="233">
        <f t="shared" si="8"/>
        <v>0</v>
      </c>
      <c r="V14" s="233">
        <f t="shared" si="8"/>
        <v>0</v>
      </c>
      <c r="W14" s="233">
        <f t="shared" si="8"/>
        <v>0</v>
      </c>
      <c r="X14" s="233">
        <f t="shared" si="8"/>
        <v>0</v>
      </c>
      <c r="Y14" s="233">
        <f t="shared" si="8"/>
        <v>0</v>
      </c>
      <c r="Z14" s="233">
        <f t="shared" si="8"/>
        <v>0</v>
      </c>
      <c r="AA14" s="233">
        <f t="shared" si="8"/>
        <v>0</v>
      </c>
      <c r="AB14" s="233">
        <f t="shared" si="8"/>
        <v>0</v>
      </c>
      <c r="AC14" s="233">
        <f t="shared" si="8"/>
        <v>0</v>
      </c>
      <c r="AD14" s="233">
        <f t="shared" si="8"/>
        <v>0</v>
      </c>
      <c r="AE14" s="233">
        <f t="shared" si="8"/>
        <v>0</v>
      </c>
      <c r="AF14" s="233">
        <f t="shared" si="8"/>
        <v>0</v>
      </c>
      <c r="AG14" s="233">
        <f t="shared" si="8"/>
        <v>0</v>
      </c>
      <c r="AH14" s="233">
        <f t="shared" si="8"/>
        <v>0</v>
      </c>
      <c r="AI14" s="234">
        <f t="shared" si="8"/>
        <v>0</v>
      </c>
    </row>
    <row r="15" spans="3:35" ht="15.75" thickBot="1">
      <c r="C15" s="5" t="s">
        <v>7</v>
      </c>
      <c r="E15" s="228">
        <f t="shared" si="6"/>
        <v>900</v>
      </c>
      <c r="F15" s="233">
        <f t="shared" ref="F15:AI15" si="9">+F64/1000</f>
        <v>0</v>
      </c>
      <c r="G15" s="233">
        <f t="shared" si="9"/>
        <v>0</v>
      </c>
      <c r="H15" s="233">
        <f t="shared" si="9"/>
        <v>0</v>
      </c>
      <c r="I15" s="233">
        <f t="shared" si="9"/>
        <v>0</v>
      </c>
      <c r="J15" s="233">
        <f t="shared" si="9"/>
        <v>0</v>
      </c>
      <c r="K15" s="233">
        <f t="shared" si="9"/>
        <v>0</v>
      </c>
      <c r="L15" s="233">
        <f t="shared" si="9"/>
        <v>0</v>
      </c>
      <c r="M15" s="233">
        <f t="shared" si="9"/>
        <v>0</v>
      </c>
      <c r="N15" s="233">
        <f t="shared" si="9"/>
        <v>0</v>
      </c>
      <c r="O15" s="233">
        <f t="shared" si="9"/>
        <v>0</v>
      </c>
      <c r="P15" s="233">
        <f t="shared" si="9"/>
        <v>0</v>
      </c>
      <c r="Q15" s="233">
        <f t="shared" si="9"/>
        <v>0</v>
      </c>
      <c r="R15" s="233">
        <f t="shared" si="9"/>
        <v>0</v>
      </c>
      <c r="S15" s="233">
        <f t="shared" si="9"/>
        <v>0</v>
      </c>
      <c r="T15" s="233">
        <f t="shared" si="9"/>
        <v>0</v>
      </c>
      <c r="U15" s="233">
        <f t="shared" si="9"/>
        <v>0</v>
      </c>
      <c r="V15" s="233">
        <f t="shared" si="9"/>
        <v>0</v>
      </c>
      <c r="W15" s="233">
        <f t="shared" si="9"/>
        <v>0</v>
      </c>
      <c r="X15" s="233">
        <f t="shared" si="9"/>
        <v>0</v>
      </c>
      <c r="Y15" s="233">
        <f t="shared" si="9"/>
        <v>0</v>
      </c>
      <c r="Z15" s="233">
        <f t="shared" si="9"/>
        <v>0</v>
      </c>
      <c r="AA15" s="233">
        <f t="shared" si="9"/>
        <v>0</v>
      </c>
      <c r="AB15" s="233">
        <f t="shared" si="9"/>
        <v>0</v>
      </c>
      <c r="AC15" s="233">
        <f t="shared" si="9"/>
        <v>0</v>
      </c>
      <c r="AD15" s="233">
        <f t="shared" si="9"/>
        <v>0</v>
      </c>
      <c r="AE15" s="233">
        <f t="shared" si="9"/>
        <v>0</v>
      </c>
      <c r="AF15" s="233">
        <f t="shared" si="9"/>
        <v>0</v>
      </c>
      <c r="AG15" s="233">
        <f t="shared" si="9"/>
        <v>0</v>
      </c>
      <c r="AH15" s="233">
        <f t="shared" si="9"/>
        <v>0</v>
      </c>
      <c r="AI15" s="234">
        <f t="shared" si="9"/>
        <v>0</v>
      </c>
    </row>
    <row r="16" spans="3:35" ht="15.75" thickBot="1">
      <c r="C16" s="6" t="s">
        <v>2</v>
      </c>
      <c r="E16" s="229">
        <f t="shared" si="1"/>
        <v>2000</v>
      </c>
      <c r="F16" s="236">
        <f t="shared" ref="F16:AI16" si="10">+F61/1000</f>
        <v>0</v>
      </c>
      <c r="G16" s="236">
        <f t="shared" si="10"/>
        <v>0</v>
      </c>
      <c r="H16" s="236">
        <f t="shared" si="10"/>
        <v>0</v>
      </c>
      <c r="I16" s="236">
        <f t="shared" si="10"/>
        <v>0</v>
      </c>
      <c r="J16" s="236">
        <f t="shared" si="10"/>
        <v>0</v>
      </c>
      <c r="K16" s="236">
        <f t="shared" si="10"/>
        <v>0</v>
      </c>
      <c r="L16" s="236">
        <f t="shared" si="10"/>
        <v>0</v>
      </c>
      <c r="M16" s="236">
        <f t="shared" si="10"/>
        <v>0</v>
      </c>
      <c r="N16" s="236">
        <f t="shared" si="10"/>
        <v>0</v>
      </c>
      <c r="O16" s="236">
        <f t="shared" si="10"/>
        <v>0</v>
      </c>
      <c r="P16" s="236">
        <f t="shared" si="10"/>
        <v>0</v>
      </c>
      <c r="Q16" s="236">
        <f t="shared" si="10"/>
        <v>0</v>
      </c>
      <c r="R16" s="236">
        <f t="shared" si="10"/>
        <v>0</v>
      </c>
      <c r="S16" s="236">
        <f t="shared" si="10"/>
        <v>0</v>
      </c>
      <c r="T16" s="236">
        <f t="shared" si="10"/>
        <v>0</v>
      </c>
      <c r="U16" s="236">
        <f t="shared" si="10"/>
        <v>0</v>
      </c>
      <c r="V16" s="236">
        <f t="shared" si="10"/>
        <v>0</v>
      </c>
      <c r="W16" s="236">
        <f t="shared" si="10"/>
        <v>0</v>
      </c>
      <c r="X16" s="236">
        <f t="shared" si="10"/>
        <v>0</v>
      </c>
      <c r="Y16" s="236">
        <f t="shared" si="10"/>
        <v>0</v>
      </c>
      <c r="Z16" s="236">
        <f t="shared" si="10"/>
        <v>0</v>
      </c>
      <c r="AA16" s="236">
        <f t="shared" si="10"/>
        <v>0</v>
      </c>
      <c r="AB16" s="236">
        <f t="shared" si="10"/>
        <v>0</v>
      </c>
      <c r="AC16" s="236">
        <f t="shared" si="10"/>
        <v>0</v>
      </c>
      <c r="AD16" s="236">
        <f t="shared" si="10"/>
        <v>0</v>
      </c>
      <c r="AE16" s="236">
        <f t="shared" si="10"/>
        <v>0</v>
      </c>
      <c r="AF16" s="236">
        <f t="shared" si="10"/>
        <v>0</v>
      </c>
      <c r="AG16" s="236">
        <f t="shared" si="10"/>
        <v>0</v>
      </c>
      <c r="AH16" s="236">
        <f t="shared" si="10"/>
        <v>0</v>
      </c>
      <c r="AI16" s="237">
        <f t="shared" si="10"/>
        <v>0</v>
      </c>
    </row>
    <row r="17" spans="3:35" ht="15.75" thickBot="1">
      <c r="C17" s="11" t="s">
        <v>5</v>
      </c>
      <c r="E17" s="230">
        <f t="shared" si="1"/>
        <v>800</v>
      </c>
      <c r="F17" s="238">
        <f t="shared" ref="F17:AI17" si="11">+F62/1000</f>
        <v>0</v>
      </c>
      <c r="G17" s="238">
        <f t="shared" si="11"/>
        <v>0</v>
      </c>
      <c r="H17" s="238">
        <f t="shared" si="11"/>
        <v>0</v>
      </c>
      <c r="I17" s="238">
        <f t="shared" si="11"/>
        <v>0</v>
      </c>
      <c r="J17" s="238">
        <f t="shared" si="11"/>
        <v>0</v>
      </c>
      <c r="K17" s="238">
        <f t="shared" si="11"/>
        <v>0</v>
      </c>
      <c r="L17" s="238">
        <f t="shared" si="11"/>
        <v>0</v>
      </c>
      <c r="M17" s="238">
        <f t="shared" si="11"/>
        <v>0</v>
      </c>
      <c r="N17" s="238">
        <f t="shared" si="11"/>
        <v>0</v>
      </c>
      <c r="O17" s="238">
        <f t="shared" si="11"/>
        <v>0</v>
      </c>
      <c r="P17" s="238">
        <f t="shared" si="11"/>
        <v>0</v>
      </c>
      <c r="Q17" s="238">
        <f t="shared" si="11"/>
        <v>0</v>
      </c>
      <c r="R17" s="238">
        <f t="shared" si="11"/>
        <v>0</v>
      </c>
      <c r="S17" s="238">
        <f t="shared" si="11"/>
        <v>0</v>
      </c>
      <c r="T17" s="238">
        <f t="shared" si="11"/>
        <v>0</v>
      </c>
      <c r="U17" s="238">
        <f t="shared" si="11"/>
        <v>0</v>
      </c>
      <c r="V17" s="238">
        <f t="shared" si="11"/>
        <v>0</v>
      </c>
      <c r="W17" s="238">
        <f t="shared" si="11"/>
        <v>0</v>
      </c>
      <c r="X17" s="238">
        <f t="shared" si="11"/>
        <v>0</v>
      </c>
      <c r="Y17" s="238">
        <f t="shared" si="11"/>
        <v>0</v>
      </c>
      <c r="Z17" s="238">
        <f t="shared" si="11"/>
        <v>0</v>
      </c>
      <c r="AA17" s="238">
        <f t="shared" si="11"/>
        <v>0</v>
      </c>
      <c r="AB17" s="238">
        <f t="shared" si="11"/>
        <v>0</v>
      </c>
      <c r="AC17" s="238">
        <f t="shared" si="11"/>
        <v>0</v>
      </c>
      <c r="AD17" s="238">
        <f t="shared" si="11"/>
        <v>0</v>
      </c>
      <c r="AE17" s="238">
        <f t="shared" si="11"/>
        <v>0</v>
      </c>
      <c r="AF17" s="238">
        <f t="shared" si="11"/>
        <v>0</v>
      </c>
      <c r="AG17" s="238">
        <f t="shared" si="11"/>
        <v>0</v>
      </c>
      <c r="AH17" s="238">
        <f t="shared" si="11"/>
        <v>0</v>
      </c>
      <c r="AI17" s="239">
        <f t="shared" si="11"/>
        <v>0</v>
      </c>
    </row>
    <row r="18" spans="3:35" ht="15.75" thickBot="1">
      <c r="C18" s="11" t="s">
        <v>6</v>
      </c>
      <c r="E18" s="230">
        <f t="shared" si="1"/>
        <v>300</v>
      </c>
      <c r="F18" s="238">
        <f t="shared" ref="F18:AI18" si="12">+F63/1000</f>
        <v>0</v>
      </c>
      <c r="G18" s="238">
        <f t="shared" si="12"/>
        <v>0</v>
      </c>
      <c r="H18" s="238">
        <f t="shared" si="12"/>
        <v>0</v>
      </c>
      <c r="I18" s="238">
        <f t="shared" si="12"/>
        <v>0</v>
      </c>
      <c r="J18" s="238">
        <f t="shared" si="12"/>
        <v>0</v>
      </c>
      <c r="K18" s="238">
        <f t="shared" si="12"/>
        <v>0</v>
      </c>
      <c r="L18" s="238">
        <f t="shared" si="12"/>
        <v>0</v>
      </c>
      <c r="M18" s="238">
        <f t="shared" si="12"/>
        <v>0</v>
      </c>
      <c r="N18" s="238">
        <f t="shared" si="12"/>
        <v>0</v>
      </c>
      <c r="O18" s="238">
        <f t="shared" si="12"/>
        <v>0</v>
      </c>
      <c r="P18" s="238">
        <f t="shared" si="12"/>
        <v>0</v>
      </c>
      <c r="Q18" s="238">
        <f t="shared" si="12"/>
        <v>0</v>
      </c>
      <c r="R18" s="238">
        <f t="shared" si="12"/>
        <v>0</v>
      </c>
      <c r="S18" s="238">
        <f t="shared" si="12"/>
        <v>0</v>
      </c>
      <c r="T18" s="238">
        <f t="shared" si="12"/>
        <v>0</v>
      </c>
      <c r="U18" s="238">
        <f t="shared" si="12"/>
        <v>0</v>
      </c>
      <c r="V18" s="238">
        <f t="shared" si="12"/>
        <v>0</v>
      </c>
      <c r="W18" s="238">
        <f t="shared" si="12"/>
        <v>0</v>
      </c>
      <c r="X18" s="238">
        <f t="shared" si="12"/>
        <v>0</v>
      </c>
      <c r="Y18" s="238">
        <f t="shared" si="12"/>
        <v>0</v>
      </c>
      <c r="Z18" s="238">
        <f t="shared" si="12"/>
        <v>0</v>
      </c>
      <c r="AA18" s="238">
        <f t="shared" si="12"/>
        <v>0</v>
      </c>
      <c r="AB18" s="238">
        <f t="shared" si="12"/>
        <v>0</v>
      </c>
      <c r="AC18" s="238">
        <f t="shared" si="12"/>
        <v>0</v>
      </c>
      <c r="AD18" s="238">
        <f t="shared" si="12"/>
        <v>0</v>
      </c>
      <c r="AE18" s="238">
        <f t="shared" si="12"/>
        <v>0</v>
      </c>
      <c r="AF18" s="238">
        <f t="shared" si="12"/>
        <v>0</v>
      </c>
      <c r="AG18" s="238">
        <f t="shared" si="12"/>
        <v>0</v>
      </c>
      <c r="AH18" s="238">
        <f t="shared" si="12"/>
        <v>0</v>
      </c>
      <c r="AI18" s="239">
        <f t="shared" si="12"/>
        <v>0</v>
      </c>
    </row>
    <row r="19" spans="3:35" ht="15.75" thickBot="1">
      <c r="C19" s="11" t="s">
        <v>7</v>
      </c>
      <c r="E19" s="230">
        <f t="shared" si="1"/>
        <v>900</v>
      </c>
      <c r="F19" s="238">
        <f t="shared" ref="F19:AI19" si="13">+F64/1000</f>
        <v>0</v>
      </c>
      <c r="G19" s="238">
        <f t="shared" si="13"/>
        <v>0</v>
      </c>
      <c r="H19" s="238">
        <f t="shared" si="13"/>
        <v>0</v>
      </c>
      <c r="I19" s="238">
        <f t="shared" si="13"/>
        <v>0</v>
      </c>
      <c r="J19" s="238">
        <f t="shared" si="13"/>
        <v>0</v>
      </c>
      <c r="K19" s="238">
        <f t="shared" si="13"/>
        <v>0</v>
      </c>
      <c r="L19" s="238">
        <f t="shared" si="13"/>
        <v>0</v>
      </c>
      <c r="M19" s="238">
        <f t="shared" si="13"/>
        <v>0</v>
      </c>
      <c r="N19" s="238">
        <f t="shared" si="13"/>
        <v>0</v>
      </c>
      <c r="O19" s="238">
        <f t="shared" si="13"/>
        <v>0</v>
      </c>
      <c r="P19" s="238">
        <f t="shared" si="13"/>
        <v>0</v>
      </c>
      <c r="Q19" s="238">
        <f t="shared" si="13"/>
        <v>0</v>
      </c>
      <c r="R19" s="238">
        <f t="shared" si="13"/>
        <v>0</v>
      </c>
      <c r="S19" s="238">
        <f t="shared" si="13"/>
        <v>0</v>
      </c>
      <c r="T19" s="238">
        <f t="shared" si="13"/>
        <v>0</v>
      </c>
      <c r="U19" s="238">
        <f t="shared" si="13"/>
        <v>0</v>
      </c>
      <c r="V19" s="238">
        <f t="shared" si="13"/>
        <v>0</v>
      </c>
      <c r="W19" s="238">
        <f t="shared" si="13"/>
        <v>0</v>
      </c>
      <c r="X19" s="238">
        <f t="shared" si="13"/>
        <v>0</v>
      </c>
      <c r="Y19" s="238">
        <f t="shared" si="13"/>
        <v>0</v>
      </c>
      <c r="Z19" s="238">
        <f t="shared" si="13"/>
        <v>0</v>
      </c>
      <c r="AA19" s="238">
        <f t="shared" si="13"/>
        <v>0</v>
      </c>
      <c r="AB19" s="238">
        <f t="shared" si="13"/>
        <v>0</v>
      </c>
      <c r="AC19" s="238">
        <f t="shared" si="13"/>
        <v>0</v>
      </c>
      <c r="AD19" s="238">
        <f t="shared" si="13"/>
        <v>0</v>
      </c>
      <c r="AE19" s="238">
        <f t="shared" si="13"/>
        <v>0</v>
      </c>
      <c r="AF19" s="238">
        <f t="shared" si="13"/>
        <v>0</v>
      </c>
      <c r="AG19" s="238">
        <f t="shared" si="13"/>
        <v>0</v>
      </c>
      <c r="AH19" s="238">
        <f t="shared" si="13"/>
        <v>0</v>
      </c>
      <c r="AI19" s="239">
        <f t="shared" si="13"/>
        <v>0</v>
      </c>
    </row>
    <row r="22" spans="3:35" ht="15.75">
      <c r="C22" s="67" t="s">
        <v>103</v>
      </c>
    </row>
    <row r="23" spans="3:35" ht="15.75" thickBot="1">
      <c r="C23" s="20"/>
    </row>
    <row r="24" spans="3:35" ht="15.75" thickBot="1">
      <c r="C24" s="3"/>
      <c r="E24" s="82">
        <v>0</v>
      </c>
      <c r="F24" s="83">
        <v>1</v>
      </c>
      <c r="G24" s="83">
        <v>2</v>
      </c>
      <c r="H24" s="83">
        <v>3</v>
      </c>
      <c r="I24" s="83">
        <v>4</v>
      </c>
      <c r="J24" s="83">
        <v>5</v>
      </c>
      <c r="K24" s="83">
        <v>6</v>
      </c>
      <c r="L24" s="83">
        <v>7</v>
      </c>
      <c r="M24" s="83">
        <v>8</v>
      </c>
      <c r="N24" s="83">
        <v>9</v>
      </c>
      <c r="O24" s="83">
        <v>10</v>
      </c>
      <c r="P24" s="83">
        <v>11</v>
      </c>
      <c r="Q24" s="83">
        <v>12</v>
      </c>
      <c r="R24" s="83">
        <v>13</v>
      </c>
      <c r="S24" s="83">
        <v>14</v>
      </c>
      <c r="T24" s="84">
        <v>15</v>
      </c>
      <c r="U24" s="83">
        <v>16</v>
      </c>
      <c r="V24" s="85">
        <v>17</v>
      </c>
      <c r="W24" s="86">
        <v>18</v>
      </c>
      <c r="X24" s="86">
        <v>19</v>
      </c>
      <c r="Y24" s="87">
        <v>20</v>
      </c>
      <c r="Z24" s="83">
        <v>21</v>
      </c>
      <c r="AA24" s="85">
        <v>22</v>
      </c>
      <c r="AB24" s="86">
        <v>23</v>
      </c>
      <c r="AC24" s="86">
        <v>24</v>
      </c>
      <c r="AD24" s="87">
        <v>25</v>
      </c>
      <c r="AE24" s="83">
        <v>26</v>
      </c>
      <c r="AF24" s="85">
        <v>27</v>
      </c>
      <c r="AG24" s="86">
        <v>28</v>
      </c>
      <c r="AH24" s="86">
        <v>29</v>
      </c>
      <c r="AI24" s="88">
        <v>30</v>
      </c>
    </row>
    <row r="25" spans="3:35" ht="15.75" thickBot="1">
      <c r="C25" s="4" t="s">
        <v>0</v>
      </c>
      <c r="E25" s="225">
        <f>+E89/1000</f>
        <v>0</v>
      </c>
      <c r="F25" s="231">
        <f t="shared" ref="F25:AI25" si="14">+F89/1000</f>
        <v>0</v>
      </c>
      <c r="G25" s="231">
        <f t="shared" si="14"/>
        <v>0</v>
      </c>
      <c r="H25" s="231">
        <f t="shared" si="14"/>
        <v>0</v>
      </c>
      <c r="I25" s="231">
        <f t="shared" si="14"/>
        <v>0</v>
      </c>
      <c r="J25" s="231">
        <f t="shared" si="14"/>
        <v>0</v>
      </c>
      <c r="K25" s="231">
        <f t="shared" si="14"/>
        <v>0</v>
      </c>
      <c r="L25" s="231">
        <f t="shared" si="14"/>
        <v>0</v>
      </c>
      <c r="M25" s="231">
        <f t="shared" si="14"/>
        <v>0</v>
      </c>
      <c r="N25" s="231">
        <f t="shared" si="14"/>
        <v>0</v>
      </c>
      <c r="O25" s="231">
        <f t="shared" si="14"/>
        <v>0</v>
      </c>
      <c r="P25" s="231">
        <f t="shared" si="14"/>
        <v>0</v>
      </c>
      <c r="Q25" s="231">
        <f t="shared" si="14"/>
        <v>0</v>
      </c>
      <c r="R25" s="231">
        <f t="shared" si="14"/>
        <v>0</v>
      </c>
      <c r="S25" s="231">
        <f t="shared" si="14"/>
        <v>0</v>
      </c>
      <c r="T25" s="231">
        <f t="shared" si="14"/>
        <v>0</v>
      </c>
      <c r="U25" s="231">
        <f t="shared" si="14"/>
        <v>0</v>
      </c>
      <c r="V25" s="231">
        <f t="shared" si="14"/>
        <v>0</v>
      </c>
      <c r="W25" s="231">
        <f t="shared" si="14"/>
        <v>0</v>
      </c>
      <c r="X25" s="231">
        <f t="shared" si="14"/>
        <v>0</v>
      </c>
      <c r="Y25" s="231">
        <f t="shared" si="14"/>
        <v>0</v>
      </c>
      <c r="Z25" s="231">
        <f t="shared" si="14"/>
        <v>0</v>
      </c>
      <c r="AA25" s="231">
        <f t="shared" si="14"/>
        <v>0</v>
      </c>
      <c r="AB25" s="231">
        <f t="shared" si="14"/>
        <v>0</v>
      </c>
      <c r="AC25" s="231">
        <f t="shared" si="14"/>
        <v>0</v>
      </c>
      <c r="AD25" s="231">
        <f t="shared" si="14"/>
        <v>0</v>
      </c>
      <c r="AE25" s="231">
        <f t="shared" si="14"/>
        <v>0</v>
      </c>
      <c r="AF25" s="231">
        <f t="shared" si="14"/>
        <v>0</v>
      </c>
      <c r="AG25" s="231">
        <f t="shared" si="14"/>
        <v>0</v>
      </c>
      <c r="AH25" s="231">
        <f t="shared" si="14"/>
        <v>0</v>
      </c>
      <c r="AI25" s="232">
        <f t="shared" si="14"/>
        <v>0</v>
      </c>
    </row>
    <row r="26" spans="3:35" ht="15.75" thickBot="1">
      <c r="C26" s="89" t="s">
        <v>5</v>
      </c>
      <c r="E26" s="226">
        <f>+E90/1000</f>
        <v>0</v>
      </c>
      <c r="F26" s="233">
        <f t="shared" ref="F26:AI26" si="15">+F90/1000</f>
        <v>0</v>
      </c>
      <c r="G26" s="233">
        <f t="shared" si="15"/>
        <v>0</v>
      </c>
      <c r="H26" s="233">
        <f t="shared" si="15"/>
        <v>0</v>
      </c>
      <c r="I26" s="233">
        <f t="shared" si="15"/>
        <v>0</v>
      </c>
      <c r="J26" s="233">
        <f t="shared" si="15"/>
        <v>0</v>
      </c>
      <c r="K26" s="233">
        <f t="shared" si="15"/>
        <v>0</v>
      </c>
      <c r="L26" s="233">
        <f t="shared" si="15"/>
        <v>0</v>
      </c>
      <c r="M26" s="233">
        <f t="shared" si="15"/>
        <v>0</v>
      </c>
      <c r="N26" s="233">
        <f t="shared" si="15"/>
        <v>0</v>
      </c>
      <c r="O26" s="233">
        <f t="shared" si="15"/>
        <v>0</v>
      </c>
      <c r="P26" s="233">
        <f t="shared" si="15"/>
        <v>0</v>
      </c>
      <c r="Q26" s="233">
        <f t="shared" si="15"/>
        <v>0</v>
      </c>
      <c r="R26" s="233">
        <f t="shared" si="15"/>
        <v>0</v>
      </c>
      <c r="S26" s="233">
        <f t="shared" si="15"/>
        <v>0</v>
      </c>
      <c r="T26" s="233">
        <f t="shared" si="15"/>
        <v>0</v>
      </c>
      <c r="U26" s="233">
        <f t="shared" si="15"/>
        <v>0</v>
      </c>
      <c r="V26" s="233">
        <f t="shared" si="15"/>
        <v>0</v>
      </c>
      <c r="W26" s="233">
        <f t="shared" si="15"/>
        <v>0</v>
      </c>
      <c r="X26" s="233">
        <f t="shared" si="15"/>
        <v>0</v>
      </c>
      <c r="Y26" s="233">
        <f t="shared" si="15"/>
        <v>0</v>
      </c>
      <c r="Z26" s="233">
        <f t="shared" si="15"/>
        <v>0</v>
      </c>
      <c r="AA26" s="233">
        <f t="shared" si="15"/>
        <v>0</v>
      </c>
      <c r="AB26" s="233">
        <f t="shared" si="15"/>
        <v>0</v>
      </c>
      <c r="AC26" s="233">
        <f t="shared" si="15"/>
        <v>0</v>
      </c>
      <c r="AD26" s="233">
        <f t="shared" si="15"/>
        <v>0</v>
      </c>
      <c r="AE26" s="233">
        <f t="shared" si="15"/>
        <v>0</v>
      </c>
      <c r="AF26" s="233">
        <f t="shared" si="15"/>
        <v>0</v>
      </c>
      <c r="AG26" s="233">
        <f t="shared" si="15"/>
        <v>0</v>
      </c>
      <c r="AH26" s="233">
        <f t="shared" si="15"/>
        <v>0</v>
      </c>
      <c r="AI26" s="234">
        <f t="shared" si="15"/>
        <v>0</v>
      </c>
    </row>
    <row r="27" spans="3:35" ht="15.75" thickBot="1">
      <c r="C27" s="89" t="s">
        <v>6</v>
      </c>
      <c r="E27" s="227">
        <f>+E91/1000</f>
        <v>0</v>
      </c>
      <c r="F27" s="235">
        <f t="shared" ref="F27:AI27" si="16">+F91/1000</f>
        <v>0</v>
      </c>
      <c r="G27" s="233">
        <f t="shared" si="16"/>
        <v>0</v>
      </c>
      <c r="H27" s="233">
        <f t="shared" si="16"/>
        <v>0</v>
      </c>
      <c r="I27" s="233">
        <f t="shared" si="16"/>
        <v>0</v>
      </c>
      <c r="J27" s="233">
        <f t="shared" si="16"/>
        <v>0</v>
      </c>
      <c r="K27" s="233">
        <f t="shared" si="16"/>
        <v>0</v>
      </c>
      <c r="L27" s="233">
        <f t="shared" si="16"/>
        <v>0</v>
      </c>
      <c r="M27" s="233">
        <f t="shared" si="16"/>
        <v>0</v>
      </c>
      <c r="N27" s="233">
        <f t="shared" si="16"/>
        <v>0</v>
      </c>
      <c r="O27" s="233">
        <f t="shared" si="16"/>
        <v>0</v>
      </c>
      <c r="P27" s="233">
        <f t="shared" si="16"/>
        <v>0</v>
      </c>
      <c r="Q27" s="233">
        <f t="shared" si="16"/>
        <v>0</v>
      </c>
      <c r="R27" s="233">
        <f t="shared" si="16"/>
        <v>0</v>
      </c>
      <c r="S27" s="233">
        <f t="shared" si="16"/>
        <v>0</v>
      </c>
      <c r="T27" s="233">
        <f t="shared" si="16"/>
        <v>0</v>
      </c>
      <c r="U27" s="233">
        <f t="shared" si="16"/>
        <v>0</v>
      </c>
      <c r="V27" s="233">
        <f t="shared" si="16"/>
        <v>0</v>
      </c>
      <c r="W27" s="233">
        <f t="shared" si="16"/>
        <v>0</v>
      </c>
      <c r="X27" s="233">
        <f t="shared" si="16"/>
        <v>0</v>
      </c>
      <c r="Y27" s="233">
        <f t="shared" si="16"/>
        <v>0</v>
      </c>
      <c r="Z27" s="233">
        <f t="shared" si="16"/>
        <v>0</v>
      </c>
      <c r="AA27" s="233">
        <f t="shared" si="16"/>
        <v>0</v>
      </c>
      <c r="AB27" s="233">
        <f t="shared" si="16"/>
        <v>0</v>
      </c>
      <c r="AC27" s="233">
        <f t="shared" si="16"/>
        <v>0</v>
      </c>
      <c r="AD27" s="233">
        <f t="shared" si="16"/>
        <v>0</v>
      </c>
      <c r="AE27" s="233">
        <f t="shared" si="16"/>
        <v>0</v>
      </c>
      <c r="AF27" s="233">
        <f t="shared" si="16"/>
        <v>0</v>
      </c>
      <c r="AG27" s="233">
        <f t="shared" si="16"/>
        <v>0</v>
      </c>
      <c r="AH27" s="233">
        <f t="shared" si="16"/>
        <v>0</v>
      </c>
      <c r="AI27" s="234">
        <f t="shared" si="16"/>
        <v>0</v>
      </c>
    </row>
    <row r="28" spans="3:35" ht="15.75" thickBot="1">
      <c r="C28" s="5" t="s">
        <v>7</v>
      </c>
      <c r="E28" s="228">
        <f>+E92/1000</f>
        <v>0</v>
      </c>
      <c r="F28" s="233">
        <f t="shared" ref="F28:AI28" si="17">+F92/1000</f>
        <v>0</v>
      </c>
      <c r="G28" s="233">
        <f t="shared" si="17"/>
        <v>0</v>
      </c>
      <c r="H28" s="233">
        <f t="shared" si="17"/>
        <v>0</v>
      </c>
      <c r="I28" s="233">
        <f t="shared" si="17"/>
        <v>0</v>
      </c>
      <c r="J28" s="233">
        <f t="shared" si="17"/>
        <v>0</v>
      </c>
      <c r="K28" s="233">
        <f t="shared" si="17"/>
        <v>0</v>
      </c>
      <c r="L28" s="233">
        <f t="shared" si="17"/>
        <v>0</v>
      </c>
      <c r="M28" s="233">
        <f t="shared" si="17"/>
        <v>0</v>
      </c>
      <c r="N28" s="233">
        <f t="shared" si="17"/>
        <v>0</v>
      </c>
      <c r="O28" s="233">
        <f t="shared" si="17"/>
        <v>0</v>
      </c>
      <c r="P28" s="233">
        <f t="shared" si="17"/>
        <v>0</v>
      </c>
      <c r="Q28" s="233">
        <f t="shared" si="17"/>
        <v>0</v>
      </c>
      <c r="R28" s="233">
        <f t="shared" si="17"/>
        <v>0</v>
      </c>
      <c r="S28" s="233">
        <f t="shared" si="17"/>
        <v>0</v>
      </c>
      <c r="T28" s="233">
        <f t="shared" si="17"/>
        <v>0</v>
      </c>
      <c r="U28" s="233">
        <f t="shared" si="17"/>
        <v>0</v>
      </c>
      <c r="V28" s="233">
        <f t="shared" si="17"/>
        <v>0</v>
      </c>
      <c r="W28" s="233">
        <f t="shared" si="17"/>
        <v>0</v>
      </c>
      <c r="X28" s="233">
        <f t="shared" si="17"/>
        <v>0</v>
      </c>
      <c r="Y28" s="233">
        <f t="shared" si="17"/>
        <v>0</v>
      </c>
      <c r="Z28" s="233">
        <f t="shared" si="17"/>
        <v>0</v>
      </c>
      <c r="AA28" s="233">
        <f t="shared" si="17"/>
        <v>0</v>
      </c>
      <c r="AB28" s="233">
        <f t="shared" si="17"/>
        <v>0</v>
      </c>
      <c r="AC28" s="233">
        <f t="shared" si="17"/>
        <v>0</v>
      </c>
      <c r="AD28" s="233">
        <f t="shared" si="17"/>
        <v>0</v>
      </c>
      <c r="AE28" s="233">
        <f t="shared" si="17"/>
        <v>0</v>
      </c>
      <c r="AF28" s="233">
        <f t="shared" si="17"/>
        <v>0</v>
      </c>
      <c r="AG28" s="233">
        <f t="shared" si="17"/>
        <v>0</v>
      </c>
      <c r="AH28" s="233">
        <f t="shared" si="17"/>
        <v>0</v>
      </c>
      <c r="AI28" s="234">
        <f t="shared" si="17"/>
        <v>0</v>
      </c>
    </row>
    <row r="29" spans="3:35" ht="15.75" thickBot="1">
      <c r="C29" s="4" t="s">
        <v>1</v>
      </c>
      <c r="E29" s="225">
        <f>+E98/1000</f>
        <v>13000</v>
      </c>
      <c r="F29" s="231">
        <f t="shared" ref="F29:AI29" si="18">+F98/1000</f>
        <v>0</v>
      </c>
      <c r="G29" s="231">
        <f t="shared" si="18"/>
        <v>0</v>
      </c>
      <c r="H29" s="231">
        <f t="shared" si="18"/>
        <v>0</v>
      </c>
      <c r="I29" s="231">
        <f t="shared" si="18"/>
        <v>0</v>
      </c>
      <c r="J29" s="231">
        <f t="shared" si="18"/>
        <v>0</v>
      </c>
      <c r="K29" s="231">
        <f t="shared" si="18"/>
        <v>0</v>
      </c>
      <c r="L29" s="231">
        <f t="shared" si="18"/>
        <v>0</v>
      </c>
      <c r="M29" s="231">
        <f t="shared" si="18"/>
        <v>0</v>
      </c>
      <c r="N29" s="231">
        <f t="shared" si="18"/>
        <v>0</v>
      </c>
      <c r="O29" s="231">
        <f t="shared" si="18"/>
        <v>0</v>
      </c>
      <c r="P29" s="231">
        <f t="shared" si="18"/>
        <v>0</v>
      </c>
      <c r="Q29" s="231">
        <f t="shared" si="18"/>
        <v>0</v>
      </c>
      <c r="R29" s="231">
        <f t="shared" si="18"/>
        <v>0</v>
      </c>
      <c r="S29" s="231">
        <f t="shared" si="18"/>
        <v>0</v>
      </c>
      <c r="T29" s="231">
        <f t="shared" si="18"/>
        <v>0</v>
      </c>
      <c r="U29" s="231">
        <f t="shared" si="18"/>
        <v>0</v>
      </c>
      <c r="V29" s="231">
        <f t="shared" si="18"/>
        <v>0</v>
      </c>
      <c r="W29" s="231">
        <f t="shared" si="18"/>
        <v>0</v>
      </c>
      <c r="X29" s="231">
        <f t="shared" si="18"/>
        <v>0</v>
      </c>
      <c r="Y29" s="231">
        <f t="shared" si="18"/>
        <v>0</v>
      </c>
      <c r="Z29" s="231">
        <f t="shared" si="18"/>
        <v>0</v>
      </c>
      <c r="AA29" s="231">
        <f t="shared" si="18"/>
        <v>0</v>
      </c>
      <c r="AB29" s="231">
        <f t="shared" si="18"/>
        <v>0</v>
      </c>
      <c r="AC29" s="231">
        <f t="shared" si="18"/>
        <v>0</v>
      </c>
      <c r="AD29" s="231">
        <f t="shared" si="18"/>
        <v>0</v>
      </c>
      <c r="AE29" s="231">
        <f t="shared" si="18"/>
        <v>0</v>
      </c>
      <c r="AF29" s="231">
        <f t="shared" si="18"/>
        <v>0</v>
      </c>
      <c r="AG29" s="231">
        <f t="shared" si="18"/>
        <v>0</v>
      </c>
      <c r="AH29" s="231">
        <f t="shared" si="18"/>
        <v>0</v>
      </c>
      <c r="AI29" s="232">
        <f t="shared" si="18"/>
        <v>0</v>
      </c>
    </row>
    <row r="30" spans="3:35" ht="15.75" thickBot="1">
      <c r="C30" s="5" t="s">
        <v>5</v>
      </c>
      <c r="E30" s="228">
        <f>+E99/1000</f>
        <v>5200</v>
      </c>
      <c r="F30" s="233">
        <f t="shared" ref="F30:AI30" si="19">+F99/1000</f>
        <v>0</v>
      </c>
      <c r="G30" s="233">
        <f t="shared" si="19"/>
        <v>0</v>
      </c>
      <c r="H30" s="233">
        <f t="shared" si="19"/>
        <v>0</v>
      </c>
      <c r="I30" s="233">
        <f t="shared" si="19"/>
        <v>0</v>
      </c>
      <c r="J30" s="233">
        <f t="shared" si="19"/>
        <v>0</v>
      </c>
      <c r="K30" s="233">
        <f t="shared" si="19"/>
        <v>0</v>
      </c>
      <c r="L30" s="233">
        <f t="shared" si="19"/>
        <v>0</v>
      </c>
      <c r="M30" s="233">
        <f t="shared" si="19"/>
        <v>0</v>
      </c>
      <c r="N30" s="233">
        <f t="shared" si="19"/>
        <v>0</v>
      </c>
      <c r="O30" s="233">
        <f t="shared" si="19"/>
        <v>0</v>
      </c>
      <c r="P30" s="233">
        <f t="shared" si="19"/>
        <v>0</v>
      </c>
      <c r="Q30" s="233">
        <f t="shared" si="19"/>
        <v>0</v>
      </c>
      <c r="R30" s="233">
        <f t="shared" si="19"/>
        <v>0</v>
      </c>
      <c r="S30" s="233">
        <f t="shared" si="19"/>
        <v>0</v>
      </c>
      <c r="T30" s="233">
        <f t="shared" si="19"/>
        <v>0</v>
      </c>
      <c r="U30" s="233">
        <f t="shared" si="19"/>
        <v>0</v>
      </c>
      <c r="V30" s="233">
        <f t="shared" si="19"/>
        <v>0</v>
      </c>
      <c r="W30" s="233">
        <f t="shared" si="19"/>
        <v>0</v>
      </c>
      <c r="X30" s="233">
        <f t="shared" si="19"/>
        <v>0</v>
      </c>
      <c r="Y30" s="233">
        <f t="shared" si="19"/>
        <v>0</v>
      </c>
      <c r="Z30" s="233">
        <f t="shared" si="19"/>
        <v>0</v>
      </c>
      <c r="AA30" s="233">
        <f t="shared" si="19"/>
        <v>0</v>
      </c>
      <c r="AB30" s="233">
        <f t="shared" si="19"/>
        <v>0</v>
      </c>
      <c r="AC30" s="233">
        <f t="shared" si="19"/>
        <v>0</v>
      </c>
      <c r="AD30" s="233">
        <f t="shared" si="19"/>
        <v>0</v>
      </c>
      <c r="AE30" s="233">
        <f t="shared" si="19"/>
        <v>0</v>
      </c>
      <c r="AF30" s="233">
        <f t="shared" si="19"/>
        <v>0</v>
      </c>
      <c r="AG30" s="233">
        <f t="shared" si="19"/>
        <v>0</v>
      </c>
      <c r="AH30" s="233">
        <f t="shared" si="19"/>
        <v>0</v>
      </c>
      <c r="AI30" s="234">
        <f t="shared" si="19"/>
        <v>0</v>
      </c>
    </row>
    <row r="31" spans="3:35" ht="15.75" thickBot="1">
      <c r="C31" s="5" t="s">
        <v>6</v>
      </c>
      <c r="E31" s="228">
        <f>+E100/1000</f>
        <v>1950</v>
      </c>
      <c r="F31" s="233">
        <f t="shared" ref="F31:AI31" si="20">+F100/1000</f>
        <v>0</v>
      </c>
      <c r="G31" s="233">
        <f t="shared" si="20"/>
        <v>0</v>
      </c>
      <c r="H31" s="233">
        <f t="shared" si="20"/>
        <v>0</v>
      </c>
      <c r="I31" s="233">
        <f t="shared" si="20"/>
        <v>0</v>
      </c>
      <c r="J31" s="233">
        <f t="shared" si="20"/>
        <v>0</v>
      </c>
      <c r="K31" s="233">
        <f t="shared" si="20"/>
        <v>0</v>
      </c>
      <c r="L31" s="233">
        <f t="shared" si="20"/>
        <v>0</v>
      </c>
      <c r="M31" s="233">
        <f t="shared" si="20"/>
        <v>0</v>
      </c>
      <c r="N31" s="233">
        <f t="shared" si="20"/>
        <v>0</v>
      </c>
      <c r="O31" s="233">
        <f t="shared" si="20"/>
        <v>0</v>
      </c>
      <c r="P31" s="233">
        <f t="shared" si="20"/>
        <v>0</v>
      </c>
      <c r="Q31" s="233">
        <f t="shared" si="20"/>
        <v>0</v>
      </c>
      <c r="R31" s="233">
        <f t="shared" si="20"/>
        <v>0</v>
      </c>
      <c r="S31" s="233">
        <f t="shared" si="20"/>
        <v>0</v>
      </c>
      <c r="T31" s="233">
        <f t="shared" si="20"/>
        <v>0</v>
      </c>
      <c r="U31" s="233">
        <f t="shared" si="20"/>
        <v>0</v>
      </c>
      <c r="V31" s="233">
        <f t="shared" si="20"/>
        <v>0</v>
      </c>
      <c r="W31" s="233">
        <f t="shared" si="20"/>
        <v>0</v>
      </c>
      <c r="X31" s="233">
        <f t="shared" si="20"/>
        <v>0</v>
      </c>
      <c r="Y31" s="233">
        <f t="shared" si="20"/>
        <v>0</v>
      </c>
      <c r="Z31" s="233">
        <f t="shared" si="20"/>
        <v>0</v>
      </c>
      <c r="AA31" s="233">
        <f t="shared" si="20"/>
        <v>0</v>
      </c>
      <c r="AB31" s="233">
        <f t="shared" si="20"/>
        <v>0</v>
      </c>
      <c r="AC31" s="233">
        <f t="shared" si="20"/>
        <v>0</v>
      </c>
      <c r="AD31" s="233">
        <f t="shared" si="20"/>
        <v>0</v>
      </c>
      <c r="AE31" s="233">
        <f t="shared" si="20"/>
        <v>0</v>
      </c>
      <c r="AF31" s="233">
        <f t="shared" si="20"/>
        <v>0</v>
      </c>
      <c r="AG31" s="233">
        <f t="shared" si="20"/>
        <v>0</v>
      </c>
      <c r="AH31" s="233">
        <f t="shared" si="20"/>
        <v>0</v>
      </c>
      <c r="AI31" s="234">
        <f t="shared" si="20"/>
        <v>0</v>
      </c>
    </row>
    <row r="32" spans="3:35" ht="15.75" thickBot="1">
      <c r="C32" s="5" t="s">
        <v>7</v>
      </c>
      <c r="E32" s="228">
        <f>+E101/1000</f>
        <v>5850</v>
      </c>
      <c r="F32" s="233">
        <f t="shared" ref="F32:AI32" si="21">+F101/1000</f>
        <v>0</v>
      </c>
      <c r="G32" s="233">
        <f t="shared" si="21"/>
        <v>0</v>
      </c>
      <c r="H32" s="233">
        <f t="shared" si="21"/>
        <v>0</v>
      </c>
      <c r="I32" s="233">
        <f t="shared" si="21"/>
        <v>0</v>
      </c>
      <c r="J32" s="233">
        <f t="shared" si="21"/>
        <v>0</v>
      </c>
      <c r="K32" s="233">
        <f t="shared" si="21"/>
        <v>0</v>
      </c>
      <c r="L32" s="233">
        <f t="shared" si="21"/>
        <v>0</v>
      </c>
      <c r="M32" s="233">
        <f t="shared" si="21"/>
        <v>0</v>
      </c>
      <c r="N32" s="233">
        <f t="shared" si="21"/>
        <v>0</v>
      </c>
      <c r="O32" s="233">
        <f t="shared" si="21"/>
        <v>0</v>
      </c>
      <c r="P32" s="233">
        <f t="shared" si="21"/>
        <v>0</v>
      </c>
      <c r="Q32" s="233">
        <f t="shared" si="21"/>
        <v>0</v>
      </c>
      <c r="R32" s="233">
        <f t="shared" si="21"/>
        <v>0</v>
      </c>
      <c r="S32" s="233">
        <f t="shared" si="21"/>
        <v>0</v>
      </c>
      <c r="T32" s="233">
        <f t="shared" si="21"/>
        <v>0</v>
      </c>
      <c r="U32" s="233">
        <f t="shared" si="21"/>
        <v>0</v>
      </c>
      <c r="V32" s="233">
        <f t="shared" si="21"/>
        <v>0</v>
      </c>
      <c r="W32" s="233">
        <f t="shared" si="21"/>
        <v>0</v>
      </c>
      <c r="X32" s="233">
        <f t="shared" si="21"/>
        <v>0</v>
      </c>
      <c r="Y32" s="233">
        <f t="shared" si="21"/>
        <v>0</v>
      </c>
      <c r="Z32" s="233">
        <f t="shared" si="21"/>
        <v>0</v>
      </c>
      <c r="AA32" s="233">
        <f t="shared" si="21"/>
        <v>0</v>
      </c>
      <c r="AB32" s="233">
        <f t="shared" si="21"/>
        <v>0</v>
      </c>
      <c r="AC32" s="233">
        <f t="shared" si="21"/>
        <v>0</v>
      </c>
      <c r="AD32" s="233">
        <f t="shared" si="21"/>
        <v>0</v>
      </c>
      <c r="AE32" s="233">
        <f t="shared" si="21"/>
        <v>0</v>
      </c>
      <c r="AF32" s="233">
        <f t="shared" si="21"/>
        <v>0</v>
      </c>
      <c r="AG32" s="233">
        <f t="shared" si="21"/>
        <v>0</v>
      </c>
      <c r="AH32" s="233">
        <f t="shared" si="21"/>
        <v>0</v>
      </c>
      <c r="AI32" s="234">
        <f t="shared" si="21"/>
        <v>0</v>
      </c>
    </row>
    <row r="33" spans="3:35" ht="15.75" thickBot="1">
      <c r="C33" s="6" t="s">
        <v>2</v>
      </c>
      <c r="E33" s="229">
        <f>+E29-E25</f>
        <v>13000</v>
      </c>
      <c r="F33" s="236">
        <f t="shared" ref="F33:AI33" si="22">+F29-F25</f>
        <v>0</v>
      </c>
      <c r="G33" s="236">
        <f t="shared" si="22"/>
        <v>0</v>
      </c>
      <c r="H33" s="236">
        <f t="shared" si="22"/>
        <v>0</v>
      </c>
      <c r="I33" s="236">
        <f t="shared" si="22"/>
        <v>0</v>
      </c>
      <c r="J33" s="236">
        <f t="shared" si="22"/>
        <v>0</v>
      </c>
      <c r="K33" s="236">
        <f t="shared" si="22"/>
        <v>0</v>
      </c>
      <c r="L33" s="236">
        <f t="shared" si="22"/>
        <v>0</v>
      </c>
      <c r="M33" s="236">
        <f t="shared" si="22"/>
        <v>0</v>
      </c>
      <c r="N33" s="236">
        <f t="shared" si="22"/>
        <v>0</v>
      </c>
      <c r="O33" s="236">
        <f t="shared" si="22"/>
        <v>0</v>
      </c>
      <c r="P33" s="236">
        <f t="shared" si="22"/>
        <v>0</v>
      </c>
      <c r="Q33" s="236">
        <f t="shared" si="22"/>
        <v>0</v>
      </c>
      <c r="R33" s="236">
        <f t="shared" si="22"/>
        <v>0</v>
      </c>
      <c r="S33" s="236">
        <f t="shared" si="22"/>
        <v>0</v>
      </c>
      <c r="T33" s="236">
        <f t="shared" si="22"/>
        <v>0</v>
      </c>
      <c r="U33" s="236">
        <f t="shared" si="22"/>
        <v>0</v>
      </c>
      <c r="V33" s="236">
        <f t="shared" si="22"/>
        <v>0</v>
      </c>
      <c r="W33" s="236">
        <f t="shared" si="22"/>
        <v>0</v>
      </c>
      <c r="X33" s="236">
        <f t="shared" si="22"/>
        <v>0</v>
      </c>
      <c r="Y33" s="236">
        <f t="shared" si="22"/>
        <v>0</v>
      </c>
      <c r="Z33" s="236">
        <f t="shared" si="22"/>
        <v>0</v>
      </c>
      <c r="AA33" s="236">
        <f t="shared" si="22"/>
        <v>0</v>
      </c>
      <c r="AB33" s="236">
        <f t="shared" si="22"/>
        <v>0</v>
      </c>
      <c r="AC33" s="236">
        <f t="shared" si="22"/>
        <v>0</v>
      </c>
      <c r="AD33" s="236">
        <f t="shared" si="22"/>
        <v>0</v>
      </c>
      <c r="AE33" s="236">
        <f t="shared" si="22"/>
        <v>0</v>
      </c>
      <c r="AF33" s="236">
        <f t="shared" si="22"/>
        <v>0</v>
      </c>
      <c r="AG33" s="236">
        <f t="shared" si="22"/>
        <v>0</v>
      </c>
      <c r="AH33" s="236">
        <f t="shared" si="22"/>
        <v>0</v>
      </c>
      <c r="AI33" s="237">
        <f t="shared" si="22"/>
        <v>0</v>
      </c>
    </row>
    <row r="34" spans="3:35" ht="15.75" thickBot="1">
      <c r="C34" s="11" t="s">
        <v>5</v>
      </c>
      <c r="E34" s="230">
        <f t="shared" ref="E34:E36" si="23">+E30-E26</f>
        <v>5200</v>
      </c>
      <c r="F34" s="238">
        <f t="shared" ref="F34:AI34" si="24">+F30-F26</f>
        <v>0</v>
      </c>
      <c r="G34" s="238">
        <f t="shared" si="24"/>
        <v>0</v>
      </c>
      <c r="H34" s="238">
        <f t="shared" si="24"/>
        <v>0</v>
      </c>
      <c r="I34" s="238">
        <f t="shared" si="24"/>
        <v>0</v>
      </c>
      <c r="J34" s="238">
        <f t="shared" si="24"/>
        <v>0</v>
      </c>
      <c r="K34" s="238">
        <f t="shared" si="24"/>
        <v>0</v>
      </c>
      <c r="L34" s="238">
        <f t="shared" si="24"/>
        <v>0</v>
      </c>
      <c r="M34" s="238">
        <f t="shared" si="24"/>
        <v>0</v>
      </c>
      <c r="N34" s="238">
        <f t="shared" si="24"/>
        <v>0</v>
      </c>
      <c r="O34" s="238">
        <f t="shared" si="24"/>
        <v>0</v>
      </c>
      <c r="P34" s="238">
        <f t="shared" si="24"/>
        <v>0</v>
      </c>
      <c r="Q34" s="238">
        <f t="shared" si="24"/>
        <v>0</v>
      </c>
      <c r="R34" s="238">
        <f t="shared" si="24"/>
        <v>0</v>
      </c>
      <c r="S34" s="238">
        <f t="shared" si="24"/>
        <v>0</v>
      </c>
      <c r="T34" s="238">
        <f t="shared" si="24"/>
        <v>0</v>
      </c>
      <c r="U34" s="238">
        <f t="shared" si="24"/>
        <v>0</v>
      </c>
      <c r="V34" s="238">
        <f t="shared" si="24"/>
        <v>0</v>
      </c>
      <c r="W34" s="238">
        <f t="shared" si="24"/>
        <v>0</v>
      </c>
      <c r="X34" s="238">
        <f t="shared" si="24"/>
        <v>0</v>
      </c>
      <c r="Y34" s="238">
        <f t="shared" si="24"/>
        <v>0</v>
      </c>
      <c r="Z34" s="238">
        <f t="shared" si="24"/>
        <v>0</v>
      </c>
      <c r="AA34" s="238">
        <f t="shared" si="24"/>
        <v>0</v>
      </c>
      <c r="AB34" s="238">
        <f t="shared" si="24"/>
        <v>0</v>
      </c>
      <c r="AC34" s="238">
        <f t="shared" si="24"/>
        <v>0</v>
      </c>
      <c r="AD34" s="238">
        <f t="shared" si="24"/>
        <v>0</v>
      </c>
      <c r="AE34" s="238">
        <f t="shared" si="24"/>
        <v>0</v>
      </c>
      <c r="AF34" s="238">
        <f t="shared" si="24"/>
        <v>0</v>
      </c>
      <c r="AG34" s="238">
        <f t="shared" si="24"/>
        <v>0</v>
      </c>
      <c r="AH34" s="238">
        <f t="shared" si="24"/>
        <v>0</v>
      </c>
      <c r="AI34" s="239">
        <f t="shared" si="24"/>
        <v>0</v>
      </c>
    </row>
    <row r="35" spans="3:35" ht="15.75" thickBot="1">
      <c r="C35" s="11" t="s">
        <v>6</v>
      </c>
      <c r="E35" s="230">
        <f t="shared" si="23"/>
        <v>1950</v>
      </c>
      <c r="F35" s="238">
        <f t="shared" ref="F35:AI35" si="25">+F31-F27</f>
        <v>0</v>
      </c>
      <c r="G35" s="238">
        <f t="shared" si="25"/>
        <v>0</v>
      </c>
      <c r="H35" s="238">
        <f t="shared" si="25"/>
        <v>0</v>
      </c>
      <c r="I35" s="238">
        <f t="shared" si="25"/>
        <v>0</v>
      </c>
      <c r="J35" s="238">
        <f t="shared" si="25"/>
        <v>0</v>
      </c>
      <c r="K35" s="238">
        <f t="shared" si="25"/>
        <v>0</v>
      </c>
      <c r="L35" s="238">
        <f t="shared" si="25"/>
        <v>0</v>
      </c>
      <c r="M35" s="238">
        <f t="shared" si="25"/>
        <v>0</v>
      </c>
      <c r="N35" s="238">
        <f t="shared" si="25"/>
        <v>0</v>
      </c>
      <c r="O35" s="238">
        <f t="shared" si="25"/>
        <v>0</v>
      </c>
      <c r="P35" s="238">
        <f t="shared" si="25"/>
        <v>0</v>
      </c>
      <c r="Q35" s="238">
        <f t="shared" si="25"/>
        <v>0</v>
      </c>
      <c r="R35" s="238">
        <f t="shared" si="25"/>
        <v>0</v>
      </c>
      <c r="S35" s="238">
        <f t="shared" si="25"/>
        <v>0</v>
      </c>
      <c r="T35" s="238">
        <f t="shared" si="25"/>
        <v>0</v>
      </c>
      <c r="U35" s="238">
        <f t="shared" si="25"/>
        <v>0</v>
      </c>
      <c r="V35" s="238">
        <f t="shared" si="25"/>
        <v>0</v>
      </c>
      <c r="W35" s="238">
        <f t="shared" si="25"/>
        <v>0</v>
      </c>
      <c r="X35" s="238">
        <f t="shared" si="25"/>
        <v>0</v>
      </c>
      <c r="Y35" s="238">
        <f t="shared" si="25"/>
        <v>0</v>
      </c>
      <c r="Z35" s="238">
        <f t="shared" si="25"/>
        <v>0</v>
      </c>
      <c r="AA35" s="238">
        <f t="shared" si="25"/>
        <v>0</v>
      </c>
      <c r="AB35" s="238">
        <f t="shared" si="25"/>
        <v>0</v>
      </c>
      <c r="AC35" s="238">
        <f t="shared" si="25"/>
        <v>0</v>
      </c>
      <c r="AD35" s="238">
        <f t="shared" si="25"/>
        <v>0</v>
      </c>
      <c r="AE35" s="238">
        <f t="shared" si="25"/>
        <v>0</v>
      </c>
      <c r="AF35" s="238">
        <f t="shared" si="25"/>
        <v>0</v>
      </c>
      <c r="AG35" s="238">
        <f t="shared" si="25"/>
        <v>0</v>
      </c>
      <c r="AH35" s="238">
        <f t="shared" si="25"/>
        <v>0</v>
      </c>
      <c r="AI35" s="239">
        <f t="shared" si="25"/>
        <v>0</v>
      </c>
    </row>
    <row r="36" spans="3:35" ht="15.75" thickBot="1">
      <c r="C36" s="11" t="s">
        <v>7</v>
      </c>
      <c r="E36" s="230">
        <f t="shared" si="23"/>
        <v>5850</v>
      </c>
      <c r="F36" s="238">
        <f t="shared" ref="F36:AI36" si="26">+F32-F28</f>
        <v>0</v>
      </c>
      <c r="G36" s="238">
        <f t="shared" si="26"/>
        <v>0</v>
      </c>
      <c r="H36" s="238">
        <f t="shared" si="26"/>
        <v>0</v>
      </c>
      <c r="I36" s="238">
        <f t="shared" si="26"/>
        <v>0</v>
      </c>
      <c r="J36" s="238">
        <f t="shared" si="26"/>
        <v>0</v>
      </c>
      <c r="K36" s="238">
        <f t="shared" si="26"/>
        <v>0</v>
      </c>
      <c r="L36" s="238">
        <f t="shared" si="26"/>
        <v>0</v>
      </c>
      <c r="M36" s="238">
        <f t="shared" si="26"/>
        <v>0</v>
      </c>
      <c r="N36" s="238">
        <f t="shared" si="26"/>
        <v>0</v>
      </c>
      <c r="O36" s="238">
        <f t="shared" si="26"/>
        <v>0</v>
      </c>
      <c r="P36" s="238">
        <f t="shared" si="26"/>
        <v>0</v>
      </c>
      <c r="Q36" s="238">
        <f t="shared" si="26"/>
        <v>0</v>
      </c>
      <c r="R36" s="238">
        <f t="shared" si="26"/>
        <v>0</v>
      </c>
      <c r="S36" s="238">
        <f t="shared" si="26"/>
        <v>0</v>
      </c>
      <c r="T36" s="238">
        <f t="shared" si="26"/>
        <v>0</v>
      </c>
      <c r="U36" s="238">
        <f t="shared" si="26"/>
        <v>0</v>
      </c>
      <c r="V36" s="238">
        <f t="shared" si="26"/>
        <v>0</v>
      </c>
      <c r="W36" s="238">
        <f t="shared" si="26"/>
        <v>0</v>
      </c>
      <c r="X36" s="238">
        <f t="shared" si="26"/>
        <v>0</v>
      </c>
      <c r="Y36" s="238">
        <f t="shared" si="26"/>
        <v>0</v>
      </c>
      <c r="Z36" s="238">
        <f t="shared" si="26"/>
        <v>0</v>
      </c>
      <c r="AA36" s="238">
        <f t="shared" si="26"/>
        <v>0</v>
      </c>
      <c r="AB36" s="238">
        <f t="shared" si="26"/>
        <v>0</v>
      </c>
      <c r="AC36" s="238">
        <f t="shared" si="26"/>
        <v>0</v>
      </c>
      <c r="AD36" s="238">
        <f t="shared" si="26"/>
        <v>0</v>
      </c>
      <c r="AE36" s="238">
        <f t="shared" si="26"/>
        <v>0</v>
      </c>
      <c r="AF36" s="238">
        <f t="shared" si="26"/>
        <v>0</v>
      </c>
      <c r="AG36" s="238">
        <f t="shared" si="26"/>
        <v>0</v>
      </c>
      <c r="AH36" s="238">
        <f t="shared" si="26"/>
        <v>0</v>
      </c>
      <c r="AI36" s="239">
        <f t="shared" si="26"/>
        <v>0</v>
      </c>
    </row>
    <row r="38" spans="3:35">
      <c r="C38" s="20"/>
    </row>
    <row r="39" spans="3:35" ht="21">
      <c r="C39" s="19" t="s">
        <v>104</v>
      </c>
    </row>
    <row r="41" spans="3:35" ht="15.75">
      <c r="C41" s="67" t="s">
        <v>202</v>
      </c>
    </row>
    <row r="43" spans="3:35">
      <c r="C43" s="20" t="s">
        <v>203</v>
      </c>
    </row>
    <row r="45" spans="3:35">
      <c r="C45" s="1" t="s">
        <v>197</v>
      </c>
    </row>
    <row r="46" spans="3:35">
      <c r="C46" s="210" t="s">
        <v>198</v>
      </c>
      <c r="D46" s="213">
        <f>+Inputs!D28</f>
        <v>0.4</v>
      </c>
    </row>
    <row r="47" spans="3:35">
      <c r="C47" s="210" t="s">
        <v>199</v>
      </c>
      <c r="D47" s="213">
        <f>+Inputs!D29</f>
        <v>0.15</v>
      </c>
    </row>
    <row r="48" spans="3:35">
      <c r="C48" s="210" t="s">
        <v>200</v>
      </c>
      <c r="D48" s="213">
        <f>+Inputs!D30</f>
        <v>0.45</v>
      </c>
    </row>
    <row r="50" spans="3:35">
      <c r="C50" s="20" t="s">
        <v>204</v>
      </c>
      <c r="D50" s="1"/>
    </row>
    <row r="52" spans="3:35">
      <c r="D52" s="8"/>
      <c r="E52" s="2">
        <v>0</v>
      </c>
      <c r="F52" s="2">
        <v>1</v>
      </c>
      <c r="G52" s="2">
        <v>2</v>
      </c>
      <c r="H52" s="2">
        <v>3</v>
      </c>
      <c r="I52" s="2">
        <v>4</v>
      </c>
      <c r="J52" s="2">
        <v>5</v>
      </c>
      <c r="K52" s="2">
        <v>6</v>
      </c>
      <c r="L52" s="2">
        <v>7</v>
      </c>
      <c r="M52" s="2">
        <v>8</v>
      </c>
      <c r="N52" s="2">
        <v>9</v>
      </c>
      <c r="O52" s="2">
        <v>10</v>
      </c>
      <c r="P52" s="2">
        <v>11</v>
      </c>
      <c r="Q52" s="2">
        <v>12</v>
      </c>
      <c r="R52" s="2">
        <v>13</v>
      </c>
      <c r="S52" s="2">
        <v>14</v>
      </c>
      <c r="T52" s="2">
        <v>15</v>
      </c>
      <c r="U52" s="2">
        <v>16</v>
      </c>
      <c r="V52" s="2">
        <v>17</v>
      </c>
      <c r="W52" s="2">
        <v>18</v>
      </c>
      <c r="X52" s="2">
        <v>19</v>
      </c>
      <c r="Y52" s="2">
        <v>20</v>
      </c>
      <c r="Z52" s="2">
        <v>21</v>
      </c>
      <c r="AA52" s="2">
        <v>22</v>
      </c>
      <c r="AB52" s="2">
        <v>23</v>
      </c>
      <c r="AC52" s="2">
        <v>24</v>
      </c>
      <c r="AD52" s="2">
        <v>25</v>
      </c>
      <c r="AE52" s="2">
        <v>26</v>
      </c>
      <c r="AF52" s="2">
        <v>27</v>
      </c>
      <c r="AG52" s="2">
        <v>28</v>
      </c>
      <c r="AH52" s="2">
        <v>29</v>
      </c>
      <c r="AI52" s="2">
        <v>30</v>
      </c>
    </row>
    <row r="53" spans="3:35">
      <c r="C53" s="214" t="s">
        <v>205</v>
      </c>
      <c r="E53" s="215">
        <v>0</v>
      </c>
      <c r="F53" s="215">
        <v>0</v>
      </c>
      <c r="G53" s="215">
        <v>0</v>
      </c>
      <c r="H53" s="215">
        <v>0</v>
      </c>
      <c r="I53" s="215">
        <v>0</v>
      </c>
      <c r="J53" s="215">
        <v>0</v>
      </c>
      <c r="K53" s="215">
        <v>0</v>
      </c>
      <c r="L53" s="215">
        <v>0</v>
      </c>
      <c r="M53" s="215">
        <v>0</v>
      </c>
      <c r="N53" s="215">
        <v>0</v>
      </c>
      <c r="O53" s="215">
        <v>0</v>
      </c>
      <c r="P53" s="215">
        <v>0</v>
      </c>
      <c r="Q53" s="215">
        <v>0</v>
      </c>
      <c r="R53" s="215">
        <v>0</v>
      </c>
      <c r="S53" s="215">
        <v>0</v>
      </c>
      <c r="T53" s="215">
        <v>0</v>
      </c>
      <c r="U53" s="215">
        <v>0</v>
      </c>
      <c r="V53" s="215">
        <v>0</v>
      </c>
      <c r="W53" s="215">
        <v>0</v>
      </c>
      <c r="X53" s="215">
        <v>0</v>
      </c>
      <c r="Y53" s="215">
        <v>0</v>
      </c>
      <c r="Z53" s="215">
        <v>0</v>
      </c>
      <c r="AA53" s="215">
        <v>0</v>
      </c>
      <c r="AB53" s="215">
        <v>0</v>
      </c>
      <c r="AC53" s="215">
        <v>0</v>
      </c>
      <c r="AD53" s="215">
        <v>0</v>
      </c>
      <c r="AE53" s="215">
        <v>0</v>
      </c>
      <c r="AF53" s="215">
        <v>0</v>
      </c>
      <c r="AG53" s="215">
        <v>0</v>
      </c>
      <c r="AH53" s="215">
        <v>0</v>
      </c>
      <c r="AI53" s="215">
        <v>0</v>
      </c>
    </row>
    <row r="54" spans="3:35">
      <c r="C54" s="210" t="s">
        <v>198</v>
      </c>
      <c r="D54" s="216">
        <f>+$D$46</f>
        <v>0.4</v>
      </c>
      <c r="E54" s="217">
        <f>+E$53*$D54</f>
        <v>0</v>
      </c>
      <c r="F54" s="217">
        <f t="shared" ref="E54:AE56" si="27">+F$53*$D54</f>
        <v>0</v>
      </c>
      <c r="G54" s="217">
        <f t="shared" si="27"/>
        <v>0</v>
      </c>
      <c r="H54" s="217">
        <f t="shared" si="27"/>
        <v>0</v>
      </c>
      <c r="I54" s="217">
        <f t="shared" si="27"/>
        <v>0</v>
      </c>
      <c r="J54" s="217">
        <f t="shared" si="27"/>
        <v>0</v>
      </c>
      <c r="K54" s="217">
        <f t="shared" si="27"/>
        <v>0</v>
      </c>
      <c r="L54" s="217">
        <f t="shared" si="27"/>
        <v>0</v>
      </c>
      <c r="M54" s="217">
        <f t="shared" si="27"/>
        <v>0</v>
      </c>
      <c r="N54" s="217">
        <f t="shared" si="27"/>
        <v>0</v>
      </c>
      <c r="O54" s="217">
        <f t="shared" si="27"/>
        <v>0</v>
      </c>
      <c r="P54" s="217">
        <f t="shared" si="27"/>
        <v>0</v>
      </c>
      <c r="Q54" s="217">
        <f t="shared" si="27"/>
        <v>0</v>
      </c>
      <c r="R54" s="217">
        <f t="shared" si="27"/>
        <v>0</v>
      </c>
      <c r="S54" s="217">
        <f t="shared" si="27"/>
        <v>0</v>
      </c>
      <c r="T54" s="217">
        <f t="shared" si="27"/>
        <v>0</v>
      </c>
      <c r="U54" s="217">
        <f t="shared" si="27"/>
        <v>0</v>
      </c>
      <c r="V54" s="217">
        <f t="shared" si="27"/>
        <v>0</v>
      </c>
      <c r="W54" s="217">
        <f t="shared" si="27"/>
        <v>0</v>
      </c>
      <c r="X54" s="217">
        <f t="shared" si="27"/>
        <v>0</v>
      </c>
      <c r="Y54" s="217">
        <f t="shared" si="27"/>
        <v>0</v>
      </c>
      <c r="Z54" s="217">
        <f t="shared" si="27"/>
        <v>0</v>
      </c>
      <c r="AA54" s="217">
        <f t="shared" si="27"/>
        <v>0</v>
      </c>
      <c r="AB54" s="217">
        <f t="shared" si="27"/>
        <v>0</v>
      </c>
      <c r="AC54" s="217">
        <f t="shared" si="27"/>
        <v>0</v>
      </c>
      <c r="AD54" s="217">
        <f t="shared" si="27"/>
        <v>0</v>
      </c>
      <c r="AE54" s="217">
        <f t="shared" si="27"/>
        <v>0</v>
      </c>
      <c r="AF54" s="217">
        <f t="shared" ref="AE54:AI56" si="28">+AF$53*$D54</f>
        <v>0</v>
      </c>
      <c r="AG54" s="217">
        <f t="shared" si="28"/>
        <v>0</v>
      </c>
      <c r="AH54" s="217">
        <f t="shared" si="28"/>
        <v>0</v>
      </c>
      <c r="AI54" s="217">
        <f t="shared" si="28"/>
        <v>0</v>
      </c>
    </row>
    <row r="55" spans="3:35">
      <c r="C55" s="210" t="s">
        <v>199</v>
      </c>
      <c r="D55" s="216">
        <f>+$D$47</f>
        <v>0.15</v>
      </c>
      <c r="E55" s="217">
        <f>+E$53*$D55</f>
        <v>0</v>
      </c>
      <c r="F55" s="217">
        <f t="shared" si="27"/>
        <v>0</v>
      </c>
      <c r="G55" s="217">
        <f t="shared" si="27"/>
        <v>0</v>
      </c>
      <c r="H55" s="217">
        <f t="shared" si="27"/>
        <v>0</v>
      </c>
      <c r="I55" s="217">
        <f t="shared" si="27"/>
        <v>0</v>
      </c>
      <c r="J55" s="217">
        <f t="shared" si="27"/>
        <v>0</v>
      </c>
      <c r="K55" s="217">
        <f t="shared" si="27"/>
        <v>0</v>
      </c>
      <c r="L55" s="217">
        <f t="shared" si="27"/>
        <v>0</v>
      </c>
      <c r="M55" s="217">
        <f t="shared" si="27"/>
        <v>0</v>
      </c>
      <c r="N55" s="217">
        <f t="shared" si="27"/>
        <v>0</v>
      </c>
      <c r="O55" s="217">
        <f t="shared" si="27"/>
        <v>0</v>
      </c>
      <c r="P55" s="217">
        <f t="shared" si="27"/>
        <v>0</v>
      </c>
      <c r="Q55" s="217">
        <f t="shared" si="27"/>
        <v>0</v>
      </c>
      <c r="R55" s="217">
        <f t="shared" si="27"/>
        <v>0</v>
      </c>
      <c r="S55" s="217">
        <f t="shared" si="27"/>
        <v>0</v>
      </c>
      <c r="T55" s="217">
        <f t="shared" si="27"/>
        <v>0</v>
      </c>
      <c r="U55" s="217">
        <f t="shared" si="27"/>
        <v>0</v>
      </c>
      <c r="V55" s="217">
        <f t="shared" si="27"/>
        <v>0</v>
      </c>
      <c r="W55" s="217">
        <f t="shared" si="27"/>
        <v>0</v>
      </c>
      <c r="X55" s="217">
        <f t="shared" si="27"/>
        <v>0</v>
      </c>
      <c r="Y55" s="217">
        <f t="shared" si="27"/>
        <v>0</v>
      </c>
      <c r="Z55" s="217">
        <f t="shared" si="27"/>
        <v>0</v>
      </c>
      <c r="AA55" s="217">
        <f t="shared" si="27"/>
        <v>0</v>
      </c>
      <c r="AB55" s="217">
        <f t="shared" si="27"/>
        <v>0</v>
      </c>
      <c r="AC55" s="217">
        <f t="shared" si="27"/>
        <v>0</v>
      </c>
      <c r="AD55" s="217">
        <f t="shared" si="27"/>
        <v>0</v>
      </c>
      <c r="AE55" s="217">
        <f t="shared" si="28"/>
        <v>0</v>
      </c>
      <c r="AF55" s="217">
        <f t="shared" si="28"/>
        <v>0</v>
      </c>
      <c r="AG55" s="217">
        <f t="shared" si="28"/>
        <v>0</v>
      </c>
      <c r="AH55" s="217">
        <f t="shared" si="28"/>
        <v>0</v>
      </c>
      <c r="AI55" s="217">
        <f t="shared" si="28"/>
        <v>0</v>
      </c>
    </row>
    <row r="56" spans="3:35">
      <c r="C56" s="218" t="s">
        <v>200</v>
      </c>
      <c r="D56" s="219">
        <f>+$D$48</f>
        <v>0.45</v>
      </c>
      <c r="E56" s="220">
        <f t="shared" si="27"/>
        <v>0</v>
      </c>
      <c r="F56" s="220">
        <f t="shared" si="27"/>
        <v>0</v>
      </c>
      <c r="G56" s="220">
        <f t="shared" si="27"/>
        <v>0</v>
      </c>
      <c r="H56" s="220">
        <f t="shared" si="27"/>
        <v>0</v>
      </c>
      <c r="I56" s="220">
        <f t="shared" si="27"/>
        <v>0</v>
      </c>
      <c r="J56" s="220">
        <f t="shared" si="27"/>
        <v>0</v>
      </c>
      <c r="K56" s="220">
        <f t="shared" si="27"/>
        <v>0</v>
      </c>
      <c r="L56" s="220">
        <f t="shared" si="27"/>
        <v>0</v>
      </c>
      <c r="M56" s="220">
        <f t="shared" si="27"/>
        <v>0</v>
      </c>
      <c r="N56" s="220">
        <f t="shared" si="27"/>
        <v>0</v>
      </c>
      <c r="O56" s="220">
        <f t="shared" si="27"/>
        <v>0</v>
      </c>
      <c r="P56" s="220">
        <f t="shared" si="27"/>
        <v>0</v>
      </c>
      <c r="Q56" s="220">
        <f t="shared" si="27"/>
        <v>0</v>
      </c>
      <c r="R56" s="220">
        <f t="shared" si="27"/>
        <v>0</v>
      </c>
      <c r="S56" s="220">
        <f t="shared" si="27"/>
        <v>0</v>
      </c>
      <c r="T56" s="220">
        <f t="shared" si="27"/>
        <v>0</v>
      </c>
      <c r="U56" s="220">
        <f t="shared" si="27"/>
        <v>0</v>
      </c>
      <c r="V56" s="220">
        <f t="shared" si="27"/>
        <v>0</v>
      </c>
      <c r="W56" s="220">
        <f t="shared" si="27"/>
        <v>0</v>
      </c>
      <c r="X56" s="220">
        <f t="shared" si="27"/>
        <v>0</v>
      </c>
      <c r="Y56" s="220">
        <f t="shared" si="27"/>
        <v>0</v>
      </c>
      <c r="Z56" s="220">
        <f t="shared" si="27"/>
        <v>0</v>
      </c>
      <c r="AA56" s="220">
        <f t="shared" si="27"/>
        <v>0</v>
      </c>
      <c r="AB56" s="220">
        <f t="shared" si="27"/>
        <v>0</v>
      </c>
      <c r="AC56" s="220">
        <f t="shared" si="27"/>
        <v>0</v>
      </c>
      <c r="AD56" s="220">
        <f t="shared" si="27"/>
        <v>0</v>
      </c>
      <c r="AE56" s="220">
        <f t="shared" si="28"/>
        <v>0</v>
      </c>
      <c r="AF56" s="220">
        <f t="shared" si="28"/>
        <v>0</v>
      </c>
      <c r="AG56" s="220">
        <f t="shared" si="28"/>
        <v>0</v>
      </c>
      <c r="AH56" s="220">
        <f t="shared" si="28"/>
        <v>0</v>
      </c>
      <c r="AI56" s="220">
        <f t="shared" si="28"/>
        <v>0</v>
      </c>
    </row>
    <row r="58" spans="3:35">
      <c r="C58" s="20" t="s">
        <v>206</v>
      </c>
      <c r="D58" s="1"/>
    </row>
    <row r="60" spans="3:35">
      <c r="D60" s="8"/>
      <c r="E60" s="2">
        <v>0</v>
      </c>
      <c r="F60" s="2">
        <v>1</v>
      </c>
      <c r="G60" s="2">
        <v>2</v>
      </c>
      <c r="H60" s="2">
        <v>3</v>
      </c>
      <c r="I60" s="2">
        <v>4</v>
      </c>
      <c r="J60" s="2">
        <v>5</v>
      </c>
      <c r="K60" s="2">
        <v>6</v>
      </c>
      <c r="L60" s="2">
        <v>7</v>
      </c>
      <c r="M60" s="2">
        <v>8</v>
      </c>
      <c r="N60" s="2">
        <v>9</v>
      </c>
      <c r="O60" s="2">
        <v>10</v>
      </c>
      <c r="P60" s="2">
        <v>11</v>
      </c>
      <c r="Q60" s="2">
        <v>12</v>
      </c>
      <c r="R60" s="2">
        <v>13</v>
      </c>
      <c r="S60" s="2">
        <v>14</v>
      </c>
      <c r="T60" s="2">
        <v>15</v>
      </c>
      <c r="U60" s="2">
        <v>16</v>
      </c>
      <c r="V60" s="2">
        <v>17</v>
      </c>
      <c r="W60" s="2">
        <v>18</v>
      </c>
      <c r="X60" s="2">
        <v>19</v>
      </c>
      <c r="Y60" s="2">
        <v>20</v>
      </c>
      <c r="Z60" s="2">
        <v>21</v>
      </c>
      <c r="AA60" s="2">
        <v>22</v>
      </c>
      <c r="AB60" s="2">
        <v>23</v>
      </c>
      <c r="AC60" s="2">
        <v>24</v>
      </c>
      <c r="AD60" s="2">
        <v>25</v>
      </c>
      <c r="AE60" s="2">
        <v>26</v>
      </c>
      <c r="AF60" s="2">
        <v>27</v>
      </c>
      <c r="AG60" s="2">
        <v>28</v>
      </c>
      <c r="AH60" s="2">
        <v>29</v>
      </c>
      <c r="AI60" s="2">
        <v>30</v>
      </c>
    </row>
    <row r="61" spans="3:35">
      <c r="C61" s="214" t="s">
        <v>205</v>
      </c>
      <c r="E61" s="215">
        <f>+Inputs!D23</f>
        <v>2000000</v>
      </c>
      <c r="F61" s="215">
        <v>0</v>
      </c>
      <c r="G61" s="215">
        <v>0</v>
      </c>
      <c r="H61" s="215">
        <v>0</v>
      </c>
      <c r="I61" s="215">
        <v>0</v>
      </c>
      <c r="J61" s="215">
        <v>0</v>
      </c>
      <c r="K61" s="215">
        <v>0</v>
      </c>
      <c r="L61" s="215">
        <v>0</v>
      </c>
      <c r="M61" s="215">
        <v>0</v>
      </c>
      <c r="N61" s="215">
        <v>0</v>
      </c>
      <c r="O61" s="215">
        <v>0</v>
      </c>
      <c r="P61" s="215">
        <v>0</v>
      </c>
      <c r="Q61" s="215">
        <v>0</v>
      </c>
      <c r="R61" s="215">
        <v>0</v>
      </c>
      <c r="S61" s="215">
        <v>0</v>
      </c>
      <c r="T61" s="215">
        <v>0</v>
      </c>
      <c r="U61" s="215">
        <v>0</v>
      </c>
      <c r="V61" s="215">
        <v>0</v>
      </c>
      <c r="W61" s="215">
        <v>0</v>
      </c>
      <c r="X61" s="215">
        <v>0</v>
      </c>
      <c r="Y61" s="215">
        <v>0</v>
      </c>
      <c r="Z61" s="215">
        <v>0</v>
      </c>
      <c r="AA61" s="215">
        <v>0</v>
      </c>
      <c r="AB61" s="215">
        <v>0</v>
      </c>
      <c r="AC61" s="215">
        <v>0</v>
      </c>
      <c r="AD61" s="215">
        <v>0</v>
      </c>
      <c r="AE61" s="215">
        <v>0</v>
      </c>
      <c r="AF61" s="215">
        <v>0</v>
      </c>
      <c r="AG61" s="215">
        <v>0</v>
      </c>
      <c r="AH61" s="215">
        <v>0</v>
      </c>
      <c r="AI61" s="215">
        <v>0</v>
      </c>
    </row>
    <row r="62" spans="3:35">
      <c r="C62" s="210" t="s">
        <v>198</v>
      </c>
      <c r="D62" s="216">
        <f>+$D$46</f>
        <v>0.4</v>
      </c>
      <c r="E62" s="217">
        <f t="shared" ref="E62:AE64" si="29">+E$61*$D62</f>
        <v>800000</v>
      </c>
      <c r="F62" s="217">
        <f t="shared" si="29"/>
        <v>0</v>
      </c>
      <c r="G62" s="217">
        <f t="shared" si="29"/>
        <v>0</v>
      </c>
      <c r="H62" s="217">
        <f t="shared" si="29"/>
        <v>0</v>
      </c>
      <c r="I62" s="217">
        <f t="shared" si="29"/>
        <v>0</v>
      </c>
      <c r="J62" s="217">
        <f t="shared" si="29"/>
        <v>0</v>
      </c>
      <c r="K62" s="217">
        <f t="shared" si="29"/>
        <v>0</v>
      </c>
      <c r="L62" s="217">
        <f t="shared" si="29"/>
        <v>0</v>
      </c>
      <c r="M62" s="217">
        <f t="shared" si="29"/>
        <v>0</v>
      </c>
      <c r="N62" s="217">
        <f t="shared" si="29"/>
        <v>0</v>
      </c>
      <c r="O62" s="217">
        <f t="shared" si="29"/>
        <v>0</v>
      </c>
      <c r="P62" s="217">
        <f t="shared" si="29"/>
        <v>0</v>
      </c>
      <c r="Q62" s="217">
        <f t="shared" si="29"/>
        <v>0</v>
      </c>
      <c r="R62" s="217">
        <f t="shared" si="29"/>
        <v>0</v>
      </c>
      <c r="S62" s="217">
        <f t="shared" si="29"/>
        <v>0</v>
      </c>
      <c r="T62" s="217">
        <f t="shared" si="29"/>
        <v>0</v>
      </c>
      <c r="U62" s="217">
        <f t="shared" si="29"/>
        <v>0</v>
      </c>
      <c r="V62" s="217">
        <f t="shared" si="29"/>
        <v>0</v>
      </c>
      <c r="W62" s="217">
        <f t="shared" si="29"/>
        <v>0</v>
      </c>
      <c r="X62" s="217">
        <f t="shared" si="29"/>
        <v>0</v>
      </c>
      <c r="Y62" s="217">
        <f t="shared" si="29"/>
        <v>0</v>
      </c>
      <c r="Z62" s="217">
        <f t="shared" si="29"/>
        <v>0</v>
      </c>
      <c r="AA62" s="217">
        <f t="shared" si="29"/>
        <v>0</v>
      </c>
      <c r="AB62" s="217">
        <f t="shared" si="29"/>
        <v>0</v>
      </c>
      <c r="AC62" s="217">
        <f t="shared" si="29"/>
        <v>0</v>
      </c>
      <c r="AD62" s="217">
        <f t="shared" si="29"/>
        <v>0</v>
      </c>
      <c r="AE62" s="217">
        <f t="shared" si="29"/>
        <v>0</v>
      </c>
      <c r="AF62" s="217">
        <f t="shared" ref="AE62:AI64" si="30">+AF$61*$D62</f>
        <v>0</v>
      </c>
      <c r="AG62" s="217">
        <f t="shared" si="30"/>
        <v>0</v>
      </c>
      <c r="AH62" s="217">
        <f t="shared" si="30"/>
        <v>0</v>
      </c>
      <c r="AI62" s="217">
        <f t="shared" si="30"/>
        <v>0</v>
      </c>
    </row>
    <row r="63" spans="3:35">
      <c r="C63" s="210" t="s">
        <v>199</v>
      </c>
      <c r="D63" s="216">
        <f>+$D$47</f>
        <v>0.15</v>
      </c>
      <c r="E63" s="217">
        <f t="shared" si="29"/>
        <v>300000</v>
      </c>
      <c r="F63" s="217">
        <f t="shared" si="29"/>
        <v>0</v>
      </c>
      <c r="G63" s="217">
        <f t="shared" si="29"/>
        <v>0</v>
      </c>
      <c r="H63" s="217">
        <f t="shared" si="29"/>
        <v>0</v>
      </c>
      <c r="I63" s="217">
        <f t="shared" si="29"/>
        <v>0</v>
      </c>
      <c r="J63" s="217">
        <f t="shared" si="29"/>
        <v>0</v>
      </c>
      <c r="K63" s="217">
        <f t="shared" si="29"/>
        <v>0</v>
      </c>
      <c r="L63" s="217">
        <f t="shared" si="29"/>
        <v>0</v>
      </c>
      <c r="M63" s="217">
        <f t="shared" si="29"/>
        <v>0</v>
      </c>
      <c r="N63" s="217">
        <f t="shared" si="29"/>
        <v>0</v>
      </c>
      <c r="O63" s="217">
        <f t="shared" si="29"/>
        <v>0</v>
      </c>
      <c r="P63" s="217">
        <f t="shared" si="29"/>
        <v>0</v>
      </c>
      <c r="Q63" s="217">
        <f t="shared" si="29"/>
        <v>0</v>
      </c>
      <c r="R63" s="217">
        <f t="shared" si="29"/>
        <v>0</v>
      </c>
      <c r="S63" s="217">
        <f t="shared" si="29"/>
        <v>0</v>
      </c>
      <c r="T63" s="217">
        <f t="shared" si="29"/>
        <v>0</v>
      </c>
      <c r="U63" s="217">
        <f t="shared" si="29"/>
        <v>0</v>
      </c>
      <c r="V63" s="217">
        <f t="shared" si="29"/>
        <v>0</v>
      </c>
      <c r="W63" s="217">
        <f t="shared" si="29"/>
        <v>0</v>
      </c>
      <c r="X63" s="217">
        <f t="shared" si="29"/>
        <v>0</v>
      </c>
      <c r="Y63" s="217">
        <f t="shared" si="29"/>
        <v>0</v>
      </c>
      <c r="Z63" s="217">
        <f t="shared" si="29"/>
        <v>0</v>
      </c>
      <c r="AA63" s="217">
        <f t="shared" si="29"/>
        <v>0</v>
      </c>
      <c r="AB63" s="217">
        <f t="shared" si="29"/>
        <v>0</v>
      </c>
      <c r="AC63" s="217">
        <f t="shared" si="29"/>
        <v>0</v>
      </c>
      <c r="AD63" s="217">
        <f t="shared" si="29"/>
        <v>0</v>
      </c>
      <c r="AE63" s="217">
        <f t="shared" si="30"/>
        <v>0</v>
      </c>
      <c r="AF63" s="217">
        <f t="shared" si="30"/>
        <v>0</v>
      </c>
      <c r="AG63" s="217">
        <f t="shared" si="30"/>
        <v>0</v>
      </c>
      <c r="AH63" s="217">
        <f t="shared" si="30"/>
        <v>0</v>
      </c>
      <c r="AI63" s="217">
        <f t="shared" si="30"/>
        <v>0</v>
      </c>
    </row>
    <row r="64" spans="3:35">
      <c r="C64" s="218" t="s">
        <v>200</v>
      </c>
      <c r="D64" s="219">
        <f>+$D$48</f>
        <v>0.45</v>
      </c>
      <c r="E64" s="220">
        <f t="shared" si="29"/>
        <v>900000</v>
      </c>
      <c r="F64" s="220">
        <f t="shared" si="29"/>
        <v>0</v>
      </c>
      <c r="G64" s="220">
        <f t="shared" si="29"/>
        <v>0</v>
      </c>
      <c r="H64" s="220">
        <f t="shared" si="29"/>
        <v>0</v>
      </c>
      <c r="I64" s="220">
        <f t="shared" si="29"/>
        <v>0</v>
      </c>
      <c r="J64" s="220">
        <f t="shared" si="29"/>
        <v>0</v>
      </c>
      <c r="K64" s="220">
        <f t="shared" si="29"/>
        <v>0</v>
      </c>
      <c r="L64" s="220">
        <f t="shared" si="29"/>
        <v>0</v>
      </c>
      <c r="M64" s="220">
        <f t="shared" si="29"/>
        <v>0</v>
      </c>
      <c r="N64" s="220">
        <f t="shared" si="29"/>
        <v>0</v>
      </c>
      <c r="O64" s="220">
        <f t="shared" si="29"/>
        <v>0</v>
      </c>
      <c r="P64" s="220">
        <f t="shared" si="29"/>
        <v>0</v>
      </c>
      <c r="Q64" s="220">
        <f t="shared" si="29"/>
        <v>0</v>
      </c>
      <c r="R64" s="220">
        <f t="shared" si="29"/>
        <v>0</v>
      </c>
      <c r="S64" s="220">
        <f t="shared" si="29"/>
        <v>0</v>
      </c>
      <c r="T64" s="220">
        <f t="shared" si="29"/>
        <v>0</v>
      </c>
      <c r="U64" s="220">
        <f t="shared" si="29"/>
        <v>0</v>
      </c>
      <c r="V64" s="220">
        <f t="shared" si="29"/>
        <v>0</v>
      </c>
      <c r="W64" s="220">
        <f t="shared" si="29"/>
        <v>0</v>
      </c>
      <c r="X64" s="220">
        <f t="shared" si="29"/>
        <v>0</v>
      </c>
      <c r="Y64" s="220">
        <f t="shared" si="29"/>
        <v>0</v>
      </c>
      <c r="Z64" s="220">
        <f t="shared" si="29"/>
        <v>0</v>
      </c>
      <c r="AA64" s="220">
        <f t="shared" si="29"/>
        <v>0</v>
      </c>
      <c r="AB64" s="220">
        <f t="shared" si="29"/>
        <v>0</v>
      </c>
      <c r="AC64" s="220">
        <f t="shared" si="29"/>
        <v>0</v>
      </c>
      <c r="AD64" s="220">
        <f t="shared" si="29"/>
        <v>0</v>
      </c>
      <c r="AE64" s="220">
        <f t="shared" si="30"/>
        <v>0</v>
      </c>
      <c r="AF64" s="220">
        <f t="shared" si="30"/>
        <v>0</v>
      </c>
      <c r="AG64" s="220">
        <f t="shared" si="30"/>
        <v>0</v>
      </c>
      <c r="AH64" s="220">
        <f t="shared" si="30"/>
        <v>0</v>
      </c>
      <c r="AI64" s="220">
        <f t="shared" si="30"/>
        <v>0</v>
      </c>
    </row>
    <row r="66" spans="3:35">
      <c r="C66" s="20" t="s">
        <v>207</v>
      </c>
    </row>
    <row r="68" spans="3:35">
      <c r="D68" s="8"/>
      <c r="E68" s="2">
        <v>0</v>
      </c>
      <c r="F68" s="2">
        <v>1</v>
      </c>
      <c r="G68" s="2">
        <v>2</v>
      </c>
      <c r="H68" s="2">
        <v>3</v>
      </c>
      <c r="I68" s="2">
        <v>4</v>
      </c>
      <c r="J68" s="2">
        <v>5</v>
      </c>
      <c r="K68" s="2">
        <v>6</v>
      </c>
      <c r="L68" s="2">
        <v>7</v>
      </c>
      <c r="M68" s="2">
        <v>8</v>
      </c>
      <c r="N68" s="2">
        <v>9</v>
      </c>
      <c r="O68" s="2">
        <v>10</v>
      </c>
      <c r="P68" s="2">
        <v>11</v>
      </c>
      <c r="Q68" s="2">
        <v>12</v>
      </c>
      <c r="R68" s="2">
        <v>13</v>
      </c>
      <c r="S68" s="2">
        <v>14</v>
      </c>
      <c r="T68" s="2">
        <v>15</v>
      </c>
      <c r="U68" s="2">
        <v>16</v>
      </c>
      <c r="V68" s="2">
        <v>17</v>
      </c>
      <c r="W68" s="2">
        <v>18</v>
      </c>
      <c r="X68" s="2">
        <v>19</v>
      </c>
      <c r="Y68" s="2">
        <v>20</v>
      </c>
      <c r="Z68" s="2">
        <v>21</v>
      </c>
      <c r="AA68" s="2">
        <v>22</v>
      </c>
      <c r="AB68" s="2">
        <v>23</v>
      </c>
      <c r="AC68" s="2">
        <v>24</v>
      </c>
      <c r="AD68" s="2">
        <v>25</v>
      </c>
      <c r="AE68" s="2">
        <v>26</v>
      </c>
      <c r="AF68" s="2">
        <v>27</v>
      </c>
      <c r="AG68" s="2">
        <v>28</v>
      </c>
      <c r="AH68" s="2">
        <v>29</v>
      </c>
      <c r="AI68" s="2">
        <v>30</v>
      </c>
    </row>
    <row r="69" spans="3:35">
      <c r="C69" s="214" t="s">
        <v>205</v>
      </c>
      <c r="E69" s="221">
        <f t="shared" ref="E69:AI72" si="31">+E61-E53</f>
        <v>2000000</v>
      </c>
      <c r="F69" s="221">
        <f t="shared" si="31"/>
        <v>0</v>
      </c>
      <c r="G69" s="221">
        <f t="shared" si="31"/>
        <v>0</v>
      </c>
      <c r="H69" s="221">
        <f t="shared" si="31"/>
        <v>0</v>
      </c>
      <c r="I69" s="221">
        <f t="shared" si="31"/>
        <v>0</v>
      </c>
      <c r="J69" s="221">
        <f t="shared" si="31"/>
        <v>0</v>
      </c>
      <c r="K69" s="221">
        <f t="shared" si="31"/>
        <v>0</v>
      </c>
      <c r="L69" s="221">
        <f t="shared" si="31"/>
        <v>0</v>
      </c>
      <c r="M69" s="221">
        <f t="shared" si="31"/>
        <v>0</v>
      </c>
      <c r="N69" s="221">
        <f t="shared" si="31"/>
        <v>0</v>
      </c>
      <c r="O69" s="221">
        <f t="shared" si="31"/>
        <v>0</v>
      </c>
      <c r="P69" s="221">
        <f t="shared" si="31"/>
        <v>0</v>
      </c>
      <c r="Q69" s="221">
        <f t="shared" si="31"/>
        <v>0</v>
      </c>
      <c r="R69" s="221">
        <f t="shared" si="31"/>
        <v>0</v>
      </c>
      <c r="S69" s="221">
        <f t="shared" si="31"/>
        <v>0</v>
      </c>
      <c r="T69" s="221">
        <f t="shared" si="31"/>
        <v>0</v>
      </c>
      <c r="U69" s="221">
        <f t="shared" si="31"/>
        <v>0</v>
      </c>
      <c r="V69" s="221">
        <f t="shared" si="31"/>
        <v>0</v>
      </c>
      <c r="W69" s="221">
        <f t="shared" si="31"/>
        <v>0</v>
      </c>
      <c r="X69" s="221">
        <f t="shared" si="31"/>
        <v>0</v>
      </c>
      <c r="Y69" s="221">
        <f t="shared" si="31"/>
        <v>0</v>
      </c>
      <c r="Z69" s="221">
        <f t="shared" si="31"/>
        <v>0</v>
      </c>
      <c r="AA69" s="221">
        <f t="shared" si="31"/>
        <v>0</v>
      </c>
      <c r="AB69" s="221">
        <f t="shared" si="31"/>
        <v>0</v>
      </c>
      <c r="AC69" s="221">
        <f t="shared" si="31"/>
        <v>0</v>
      </c>
      <c r="AD69" s="221">
        <f t="shared" si="31"/>
        <v>0</v>
      </c>
      <c r="AE69" s="221">
        <f t="shared" si="31"/>
        <v>0</v>
      </c>
      <c r="AF69" s="221">
        <f t="shared" si="31"/>
        <v>0</v>
      </c>
      <c r="AG69" s="221">
        <f t="shared" si="31"/>
        <v>0</v>
      </c>
      <c r="AH69" s="221">
        <f t="shared" si="31"/>
        <v>0</v>
      </c>
      <c r="AI69" s="221">
        <f t="shared" si="31"/>
        <v>0</v>
      </c>
    </row>
    <row r="70" spans="3:35">
      <c r="C70" s="210" t="s">
        <v>198</v>
      </c>
      <c r="D70" s="216"/>
      <c r="E70" s="222">
        <f t="shared" si="31"/>
        <v>800000</v>
      </c>
      <c r="F70" s="222">
        <f t="shared" si="31"/>
        <v>0</v>
      </c>
      <c r="G70" s="222">
        <f t="shared" si="31"/>
        <v>0</v>
      </c>
      <c r="H70" s="222">
        <f t="shared" si="31"/>
        <v>0</v>
      </c>
      <c r="I70" s="222">
        <f t="shared" si="31"/>
        <v>0</v>
      </c>
      <c r="J70" s="222">
        <f t="shared" si="31"/>
        <v>0</v>
      </c>
      <c r="K70" s="222">
        <f t="shared" si="31"/>
        <v>0</v>
      </c>
      <c r="L70" s="222">
        <f t="shared" si="31"/>
        <v>0</v>
      </c>
      <c r="M70" s="222">
        <f t="shared" si="31"/>
        <v>0</v>
      </c>
      <c r="N70" s="222">
        <f t="shared" si="31"/>
        <v>0</v>
      </c>
      <c r="O70" s="222">
        <f t="shared" si="31"/>
        <v>0</v>
      </c>
      <c r="P70" s="222">
        <f t="shared" si="31"/>
        <v>0</v>
      </c>
      <c r="Q70" s="222">
        <f t="shared" si="31"/>
        <v>0</v>
      </c>
      <c r="R70" s="222">
        <f t="shared" si="31"/>
        <v>0</v>
      </c>
      <c r="S70" s="222">
        <f t="shared" si="31"/>
        <v>0</v>
      </c>
      <c r="T70" s="222">
        <f t="shared" si="31"/>
        <v>0</v>
      </c>
      <c r="U70" s="222">
        <f t="shared" si="31"/>
        <v>0</v>
      </c>
      <c r="V70" s="222">
        <f t="shared" si="31"/>
        <v>0</v>
      </c>
      <c r="W70" s="222">
        <f t="shared" si="31"/>
        <v>0</v>
      </c>
      <c r="X70" s="222">
        <f t="shared" si="31"/>
        <v>0</v>
      </c>
      <c r="Y70" s="222">
        <f t="shared" si="31"/>
        <v>0</v>
      </c>
      <c r="Z70" s="222">
        <f t="shared" si="31"/>
        <v>0</v>
      </c>
      <c r="AA70" s="222">
        <f t="shared" si="31"/>
        <v>0</v>
      </c>
      <c r="AB70" s="222">
        <f t="shared" si="31"/>
        <v>0</v>
      </c>
      <c r="AC70" s="222">
        <f t="shared" si="31"/>
        <v>0</v>
      </c>
      <c r="AD70" s="222">
        <f t="shared" si="31"/>
        <v>0</v>
      </c>
      <c r="AE70" s="222">
        <f t="shared" si="31"/>
        <v>0</v>
      </c>
      <c r="AF70" s="222">
        <f t="shared" si="31"/>
        <v>0</v>
      </c>
      <c r="AG70" s="222">
        <f t="shared" si="31"/>
        <v>0</v>
      </c>
      <c r="AH70" s="222">
        <f t="shared" si="31"/>
        <v>0</v>
      </c>
      <c r="AI70" s="222">
        <f t="shared" si="31"/>
        <v>0</v>
      </c>
    </row>
    <row r="71" spans="3:35">
      <c r="C71" s="210" t="s">
        <v>199</v>
      </c>
      <c r="D71" s="216"/>
      <c r="E71" s="222">
        <f t="shared" si="31"/>
        <v>300000</v>
      </c>
      <c r="F71" s="222">
        <f t="shared" si="31"/>
        <v>0</v>
      </c>
      <c r="G71" s="222">
        <f t="shared" si="31"/>
        <v>0</v>
      </c>
      <c r="H71" s="222">
        <f t="shared" si="31"/>
        <v>0</v>
      </c>
      <c r="I71" s="222">
        <f t="shared" si="31"/>
        <v>0</v>
      </c>
      <c r="J71" s="222">
        <f t="shared" si="31"/>
        <v>0</v>
      </c>
      <c r="K71" s="222">
        <f t="shared" si="31"/>
        <v>0</v>
      </c>
      <c r="L71" s="222">
        <f t="shared" si="31"/>
        <v>0</v>
      </c>
      <c r="M71" s="222">
        <f t="shared" si="31"/>
        <v>0</v>
      </c>
      <c r="N71" s="222">
        <f t="shared" si="31"/>
        <v>0</v>
      </c>
      <c r="O71" s="222">
        <f t="shared" si="31"/>
        <v>0</v>
      </c>
      <c r="P71" s="222">
        <f t="shared" si="31"/>
        <v>0</v>
      </c>
      <c r="Q71" s="222">
        <f t="shared" si="31"/>
        <v>0</v>
      </c>
      <c r="R71" s="222">
        <f t="shared" si="31"/>
        <v>0</v>
      </c>
      <c r="S71" s="222">
        <f t="shared" si="31"/>
        <v>0</v>
      </c>
      <c r="T71" s="222">
        <f t="shared" si="31"/>
        <v>0</v>
      </c>
      <c r="U71" s="222">
        <f t="shared" si="31"/>
        <v>0</v>
      </c>
      <c r="V71" s="222">
        <f t="shared" si="31"/>
        <v>0</v>
      </c>
      <c r="W71" s="222">
        <f t="shared" si="31"/>
        <v>0</v>
      </c>
      <c r="X71" s="222">
        <f t="shared" si="31"/>
        <v>0</v>
      </c>
      <c r="Y71" s="222">
        <f t="shared" si="31"/>
        <v>0</v>
      </c>
      <c r="Z71" s="222">
        <f t="shared" si="31"/>
        <v>0</v>
      </c>
      <c r="AA71" s="222">
        <f t="shared" si="31"/>
        <v>0</v>
      </c>
      <c r="AB71" s="222">
        <f t="shared" si="31"/>
        <v>0</v>
      </c>
      <c r="AC71" s="222">
        <f t="shared" si="31"/>
        <v>0</v>
      </c>
      <c r="AD71" s="222">
        <f t="shared" si="31"/>
        <v>0</v>
      </c>
      <c r="AE71" s="222">
        <f t="shared" si="31"/>
        <v>0</v>
      </c>
      <c r="AF71" s="222">
        <f t="shared" si="31"/>
        <v>0</v>
      </c>
      <c r="AG71" s="222">
        <f t="shared" si="31"/>
        <v>0</v>
      </c>
      <c r="AH71" s="222">
        <f t="shared" si="31"/>
        <v>0</v>
      </c>
      <c r="AI71" s="222">
        <f t="shared" si="31"/>
        <v>0</v>
      </c>
    </row>
    <row r="72" spans="3:35">
      <c r="C72" s="218" t="s">
        <v>200</v>
      </c>
      <c r="D72" s="219"/>
      <c r="E72" s="223">
        <f t="shared" si="31"/>
        <v>900000</v>
      </c>
      <c r="F72" s="223">
        <f t="shared" si="31"/>
        <v>0</v>
      </c>
      <c r="G72" s="223">
        <f t="shared" si="31"/>
        <v>0</v>
      </c>
      <c r="H72" s="223">
        <f t="shared" si="31"/>
        <v>0</v>
      </c>
      <c r="I72" s="223">
        <f t="shared" si="31"/>
        <v>0</v>
      </c>
      <c r="J72" s="223">
        <f t="shared" si="31"/>
        <v>0</v>
      </c>
      <c r="K72" s="223">
        <f t="shared" si="31"/>
        <v>0</v>
      </c>
      <c r="L72" s="223">
        <f t="shared" si="31"/>
        <v>0</v>
      </c>
      <c r="M72" s="223">
        <f t="shared" si="31"/>
        <v>0</v>
      </c>
      <c r="N72" s="223">
        <f t="shared" si="31"/>
        <v>0</v>
      </c>
      <c r="O72" s="223">
        <f t="shared" si="31"/>
        <v>0</v>
      </c>
      <c r="P72" s="223">
        <f t="shared" si="31"/>
        <v>0</v>
      </c>
      <c r="Q72" s="223">
        <f t="shared" si="31"/>
        <v>0</v>
      </c>
      <c r="R72" s="223">
        <f t="shared" si="31"/>
        <v>0</v>
      </c>
      <c r="S72" s="223">
        <f t="shared" si="31"/>
        <v>0</v>
      </c>
      <c r="T72" s="223">
        <f t="shared" si="31"/>
        <v>0</v>
      </c>
      <c r="U72" s="223">
        <f t="shared" si="31"/>
        <v>0</v>
      </c>
      <c r="V72" s="223">
        <f t="shared" si="31"/>
        <v>0</v>
      </c>
      <c r="W72" s="223">
        <f t="shared" si="31"/>
        <v>0</v>
      </c>
      <c r="X72" s="223">
        <f t="shared" si="31"/>
        <v>0</v>
      </c>
      <c r="Y72" s="223">
        <f t="shared" si="31"/>
        <v>0</v>
      </c>
      <c r="Z72" s="223">
        <f t="shared" si="31"/>
        <v>0</v>
      </c>
      <c r="AA72" s="223">
        <f t="shared" si="31"/>
        <v>0</v>
      </c>
      <c r="AB72" s="223">
        <f t="shared" si="31"/>
        <v>0</v>
      </c>
      <c r="AC72" s="223">
        <f t="shared" si="31"/>
        <v>0</v>
      </c>
      <c r="AD72" s="223">
        <f t="shared" si="31"/>
        <v>0</v>
      </c>
      <c r="AE72" s="223">
        <f t="shared" si="31"/>
        <v>0</v>
      </c>
      <c r="AF72" s="223">
        <f t="shared" si="31"/>
        <v>0</v>
      </c>
      <c r="AG72" s="223">
        <f t="shared" si="31"/>
        <v>0</v>
      </c>
      <c r="AH72" s="223">
        <f t="shared" si="31"/>
        <v>0</v>
      </c>
      <c r="AI72" s="223">
        <f t="shared" si="31"/>
        <v>0</v>
      </c>
    </row>
    <row r="73" spans="3:35">
      <c r="C73" s="210"/>
      <c r="D73" s="216"/>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row>
    <row r="76" spans="3:35" ht="15.75">
      <c r="C76" s="67" t="s">
        <v>208</v>
      </c>
    </row>
    <row r="78" spans="3:35">
      <c r="C78" s="20" t="s">
        <v>209</v>
      </c>
    </row>
    <row r="80" spans="3:35">
      <c r="C80" s="1" t="s">
        <v>197</v>
      </c>
    </row>
    <row r="81" spans="3:35">
      <c r="C81" s="210" t="s">
        <v>198</v>
      </c>
      <c r="D81" s="224">
        <f>+Inputs!D28</f>
        <v>0.4</v>
      </c>
    </row>
    <row r="82" spans="3:35">
      <c r="C82" s="210" t="s">
        <v>199</v>
      </c>
      <c r="D82" s="224">
        <f>+Inputs!D29</f>
        <v>0.15</v>
      </c>
    </row>
    <row r="83" spans="3:35">
      <c r="C83" s="210" t="s">
        <v>200</v>
      </c>
      <c r="D83" s="224">
        <f>+Inputs!D30</f>
        <v>0.45</v>
      </c>
    </row>
    <row r="86" spans="3:35">
      <c r="C86" s="20" t="s">
        <v>210</v>
      </c>
      <c r="D86" s="1"/>
    </row>
    <row r="88" spans="3:35">
      <c r="D88" s="8"/>
      <c r="E88" s="2">
        <v>0</v>
      </c>
      <c r="F88" s="2">
        <v>1</v>
      </c>
      <c r="G88" s="2">
        <v>2</v>
      </c>
      <c r="H88" s="2">
        <v>3</v>
      </c>
      <c r="I88" s="2">
        <v>4</v>
      </c>
      <c r="J88" s="2">
        <v>5</v>
      </c>
      <c r="K88" s="2">
        <v>6</v>
      </c>
      <c r="L88" s="2">
        <v>7</v>
      </c>
      <c r="M88" s="2">
        <v>8</v>
      </c>
      <c r="N88" s="2">
        <v>9</v>
      </c>
      <c r="O88" s="2">
        <v>10</v>
      </c>
      <c r="P88" s="2">
        <v>11</v>
      </c>
      <c r="Q88" s="2">
        <v>12</v>
      </c>
      <c r="R88" s="2">
        <v>13</v>
      </c>
      <c r="S88" s="2">
        <v>14</v>
      </c>
      <c r="T88" s="2">
        <v>15</v>
      </c>
      <c r="U88" s="2">
        <v>16</v>
      </c>
      <c r="V88" s="2">
        <v>17</v>
      </c>
      <c r="W88" s="2">
        <v>18</v>
      </c>
      <c r="X88" s="2">
        <v>19</v>
      </c>
      <c r="Y88" s="2">
        <v>20</v>
      </c>
      <c r="Z88" s="2">
        <v>21</v>
      </c>
      <c r="AA88" s="2">
        <v>22</v>
      </c>
      <c r="AB88" s="2">
        <v>23</v>
      </c>
      <c r="AC88" s="2">
        <v>24</v>
      </c>
      <c r="AD88" s="2">
        <v>25</v>
      </c>
      <c r="AE88" s="2">
        <v>26</v>
      </c>
      <c r="AF88" s="2">
        <v>27</v>
      </c>
      <c r="AG88" s="2">
        <v>28</v>
      </c>
      <c r="AH88" s="2">
        <v>29</v>
      </c>
      <c r="AI88" s="2">
        <v>30</v>
      </c>
    </row>
    <row r="89" spans="3:35">
      <c r="C89" s="214" t="s">
        <v>211</v>
      </c>
      <c r="E89" s="215">
        <v>0</v>
      </c>
      <c r="F89" s="215">
        <v>0</v>
      </c>
      <c r="G89" s="215">
        <v>0</v>
      </c>
      <c r="H89" s="215">
        <v>0</v>
      </c>
      <c r="I89" s="215">
        <v>0</v>
      </c>
      <c r="J89" s="215">
        <v>0</v>
      </c>
      <c r="K89" s="215">
        <v>0</v>
      </c>
      <c r="L89" s="215">
        <v>0</v>
      </c>
      <c r="M89" s="215">
        <v>0</v>
      </c>
      <c r="N89" s="215">
        <v>0</v>
      </c>
      <c r="O89" s="215">
        <v>0</v>
      </c>
      <c r="P89" s="215">
        <v>0</v>
      </c>
      <c r="Q89" s="215">
        <v>0</v>
      </c>
      <c r="R89" s="215">
        <v>0</v>
      </c>
      <c r="S89" s="215">
        <v>0</v>
      </c>
      <c r="T89" s="215">
        <v>0</v>
      </c>
      <c r="U89" s="215">
        <v>0</v>
      </c>
      <c r="V89" s="215">
        <v>0</v>
      </c>
      <c r="W89" s="215">
        <v>0</v>
      </c>
      <c r="X89" s="215">
        <v>0</v>
      </c>
      <c r="Y89" s="215">
        <v>0</v>
      </c>
      <c r="Z89" s="215">
        <v>0</v>
      </c>
      <c r="AA89" s="215">
        <v>0</v>
      </c>
      <c r="AB89" s="215">
        <v>0</v>
      </c>
      <c r="AC89" s="215">
        <v>0</v>
      </c>
      <c r="AD89" s="215">
        <v>0</v>
      </c>
      <c r="AE89" s="215">
        <v>0</v>
      </c>
      <c r="AF89" s="215">
        <v>0</v>
      </c>
      <c r="AG89" s="215">
        <v>0</v>
      </c>
      <c r="AH89" s="215">
        <v>0</v>
      </c>
      <c r="AI89" s="215">
        <v>0</v>
      </c>
    </row>
    <row r="90" spans="3:35">
      <c r="C90" s="210" t="s">
        <v>198</v>
      </c>
      <c r="D90" s="216">
        <f>$D81</f>
        <v>0.4</v>
      </c>
      <c r="E90" s="217">
        <f t="shared" ref="E90:T92" si="32">+E$89*$D90</f>
        <v>0</v>
      </c>
      <c r="F90" s="217">
        <f t="shared" si="32"/>
        <v>0</v>
      </c>
      <c r="G90" s="217">
        <f t="shared" si="32"/>
        <v>0</v>
      </c>
      <c r="H90" s="217">
        <f t="shared" si="32"/>
        <v>0</v>
      </c>
      <c r="I90" s="217">
        <f t="shared" si="32"/>
        <v>0</v>
      </c>
      <c r="J90" s="217">
        <f t="shared" si="32"/>
        <v>0</v>
      </c>
      <c r="K90" s="217">
        <f t="shared" si="32"/>
        <v>0</v>
      </c>
      <c r="L90" s="217">
        <f t="shared" si="32"/>
        <v>0</v>
      </c>
      <c r="M90" s="217">
        <f t="shared" si="32"/>
        <v>0</v>
      </c>
      <c r="N90" s="217">
        <f t="shared" si="32"/>
        <v>0</v>
      </c>
      <c r="O90" s="217">
        <f t="shared" si="32"/>
        <v>0</v>
      </c>
      <c r="P90" s="217">
        <f t="shared" si="32"/>
        <v>0</v>
      </c>
      <c r="Q90" s="217">
        <f t="shared" si="32"/>
        <v>0</v>
      </c>
      <c r="R90" s="217">
        <f t="shared" si="32"/>
        <v>0</v>
      </c>
      <c r="S90" s="217">
        <f t="shared" si="32"/>
        <v>0</v>
      </c>
      <c r="T90" s="217">
        <f t="shared" si="32"/>
        <v>0</v>
      </c>
      <c r="U90" s="217">
        <f t="shared" ref="U90:AI92" si="33">+U$89*$D90</f>
        <v>0</v>
      </c>
      <c r="V90" s="217">
        <f t="shared" si="33"/>
        <v>0</v>
      </c>
      <c r="W90" s="217">
        <f t="shared" si="33"/>
        <v>0</v>
      </c>
      <c r="X90" s="217">
        <f t="shared" si="33"/>
        <v>0</v>
      </c>
      <c r="Y90" s="217">
        <f t="shared" si="33"/>
        <v>0</v>
      </c>
      <c r="Z90" s="217">
        <f t="shared" si="33"/>
        <v>0</v>
      </c>
      <c r="AA90" s="217">
        <f t="shared" si="33"/>
        <v>0</v>
      </c>
      <c r="AB90" s="217">
        <f t="shared" si="33"/>
        <v>0</v>
      </c>
      <c r="AC90" s="217">
        <f t="shared" si="33"/>
        <v>0</v>
      </c>
      <c r="AD90" s="217">
        <f t="shared" si="33"/>
        <v>0</v>
      </c>
      <c r="AE90" s="217">
        <f t="shared" si="33"/>
        <v>0</v>
      </c>
      <c r="AF90" s="217">
        <f t="shared" si="33"/>
        <v>0</v>
      </c>
      <c r="AG90" s="217">
        <f t="shared" si="33"/>
        <v>0</v>
      </c>
      <c r="AH90" s="217">
        <f t="shared" si="33"/>
        <v>0</v>
      </c>
      <c r="AI90" s="217">
        <f t="shared" si="33"/>
        <v>0</v>
      </c>
    </row>
    <row r="91" spans="3:35">
      <c r="C91" s="210" t="s">
        <v>199</v>
      </c>
      <c r="D91" s="216">
        <f t="shared" ref="D91:D92" si="34">$D82</f>
        <v>0.15</v>
      </c>
      <c r="E91" s="217">
        <f>+E$89*$D91</f>
        <v>0</v>
      </c>
      <c r="F91" s="217">
        <f t="shared" si="32"/>
        <v>0</v>
      </c>
      <c r="G91" s="217">
        <f t="shared" si="32"/>
        <v>0</v>
      </c>
      <c r="H91" s="217">
        <f t="shared" si="32"/>
        <v>0</v>
      </c>
      <c r="I91" s="217">
        <f t="shared" si="32"/>
        <v>0</v>
      </c>
      <c r="J91" s="217">
        <f t="shared" si="32"/>
        <v>0</v>
      </c>
      <c r="K91" s="217">
        <f t="shared" si="32"/>
        <v>0</v>
      </c>
      <c r="L91" s="217">
        <f t="shared" si="32"/>
        <v>0</v>
      </c>
      <c r="M91" s="217">
        <f t="shared" si="32"/>
        <v>0</v>
      </c>
      <c r="N91" s="217">
        <f t="shared" si="32"/>
        <v>0</v>
      </c>
      <c r="O91" s="217">
        <f t="shared" si="32"/>
        <v>0</v>
      </c>
      <c r="P91" s="217">
        <f t="shared" si="32"/>
        <v>0</v>
      </c>
      <c r="Q91" s="217">
        <f t="shared" si="32"/>
        <v>0</v>
      </c>
      <c r="R91" s="217">
        <f t="shared" si="32"/>
        <v>0</v>
      </c>
      <c r="S91" s="217">
        <f t="shared" si="32"/>
        <v>0</v>
      </c>
      <c r="T91" s="217">
        <f t="shared" si="32"/>
        <v>0</v>
      </c>
      <c r="U91" s="217">
        <f t="shared" si="33"/>
        <v>0</v>
      </c>
      <c r="V91" s="217">
        <f t="shared" si="33"/>
        <v>0</v>
      </c>
      <c r="W91" s="217">
        <f t="shared" si="33"/>
        <v>0</v>
      </c>
      <c r="X91" s="217">
        <f t="shared" si="33"/>
        <v>0</v>
      </c>
      <c r="Y91" s="217">
        <f t="shared" si="33"/>
        <v>0</v>
      </c>
      <c r="Z91" s="217">
        <f t="shared" si="33"/>
        <v>0</v>
      </c>
      <c r="AA91" s="217">
        <f t="shared" si="33"/>
        <v>0</v>
      </c>
      <c r="AB91" s="217">
        <f t="shared" si="33"/>
        <v>0</v>
      </c>
      <c r="AC91" s="217">
        <f t="shared" si="33"/>
        <v>0</v>
      </c>
      <c r="AD91" s="217">
        <f t="shared" si="33"/>
        <v>0</v>
      </c>
      <c r="AE91" s="217">
        <f t="shared" si="33"/>
        <v>0</v>
      </c>
      <c r="AF91" s="217">
        <f t="shared" si="33"/>
        <v>0</v>
      </c>
      <c r="AG91" s="217">
        <f t="shared" si="33"/>
        <v>0</v>
      </c>
      <c r="AH91" s="217">
        <f t="shared" si="33"/>
        <v>0</v>
      </c>
      <c r="AI91" s="217">
        <f t="shared" si="33"/>
        <v>0</v>
      </c>
    </row>
    <row r="92" spans="3:35">
      <c r="C92" s="218" t="s">
        <v>200</v>
      </c>
      <c r="D92" s="219">
        <f t="shared" si="34"/>
        <v>0.45</v>
      </c>
      <c r="E92" s="220">
        <f t="shared" si="32"/>
        <v>0</v>
      </c>
      <c r="F92" s="220">
        <f t="shared" si="32"/>
        <v>0</v>
      </c>
      <c r="G92" s="220">
        <f t="shared" si="32"/>
        <v>0</v>
      </c>
      <c r="H92" s="220">
        <f t="shared" si="32"/>
        <v>0</v>
      </c>
      <c r="I92" s="220">
        <f t="shared" si="32"/>
        <v>0</v>
      </c>
      <c r="J92" s="220">
        <f t="shared" si="32"/>
        <v>0</v>
      </c>
      <c r="K92" s="220">
        <f t="shared" si="32"/>
        <v>0</v>
      </c>
      <c r="L92" s="220">
        <f t="shared" si="32"/>
        <v>0</v>
      </c>
      <c r="M92" s="220">
        <f t="shared" si="32"/>
        <v>0</v>
      </c>
      <c r="N92" s="220">
        <f t="shared" si="32"/>
        <v>0</v>
      </c>
      <c r="O92" s="220">
        <f t="shared" si="32"/>
        <v>0</v>
      </c>
      <c r="P92" s="220">
        <f t="shared" si="32"/>
        <v>0</v>
      </c>
      <c r="Q92" s="220">
        <f t="shared" si="32"/>
        <v>0</v>
      </c>
      <c r="R92" s="220">
        <f t="shared" si="32"/>
        <v>0</v>
      </c>
      <c r="S92" s="220">
        <f t="shared" si="32"/>
        <v>0</v>
      </c>
      <c r="T92" s="220">
        <f t="shared" si="32"/>
        <v>0</v>
      </c>
      <c r="U92" s="220">
        <f t="shared" si="33"/>
        <v>0</v>
      </c>
      <c r="V92" s="220">
        <f t="shared" si="33"/>
        <v>0</v>
      </c>
      <c r="W92" s="220">
        <f t="shared" si="33"/>
        <v>0</v>
      </c>
      <c r="X92" s="220">
        <f t="shared" si="33"/>
        <v>0</v>
      </c>
      <c r="Y92" s="220">
        <f t="shared" si="33"/>
        <v>0</v>
      </c>
      <c r="Z92" s="220">
        <f t="shared" si="33"/>
        <v>0</v>
      </c>
      <c r="AA92" s="220">
        <f t="shared" si="33"/>
        <v>0</v>
      </c>
      <c r="AB92" s="220">
        <f t="shared" si="33"/>
        <v>0</v>
      </c>
      <c r="AC92" s="220">
        <f t="shared" si="33"/>
        <v>0</v>
      </c>
      <c r="AD92" s="220">
        <f t="shared" si="33"/>
        <v>0</v>
      </c>
      <c r="AE92" s="220">
        <f t="shared" si="33"/>
        <v>0</v>
      </c>
      <c r="AF92" s="220">
        <f t="shared" si="33"/>
        <v>0</v>
      </c>
      <c r="AG92" s="220">
        <f t="shared" si="33"/>
        <v>0</v>
      </c>
      <c r="AH92" s="220">
        <f t="shared" si="33"/>
        <v>0</v>
      </c>
      <c r="AI92" s="220">
        <f t="shared" si="33"/>
        <v>0</v>
      </c>
    </row>
    <row r="95" spans="3:35">
      <c r="C95" s="20" t="s">
        <v>212</v>
      </c>
      <c r="D95" s="1"/>
    </row>
    <row r="97" spans="3:35">
      <c r="D97" s="8"/>
      <c r="E97" s="2">
        <v>0</v>
      </c>
      <c r="F97" s="2">
        <v>1</v>
      </c>
      <c r="G97" s="2">
        <v>2</v>
      </c>
      <c r="H97" s="2">
        <v>3</v>
      </c>
      <c r="I97" s="2">
        <v>4</v>
      </c>
      <c r="J97" s="2">
        <v>5</v>
      </c>
      <c r="K97" s="2">
        <v>6</v>
      </c>
      <c r="L97" s="2">
        <v>7</v>
      </c>
      <c r="M97" s="2">
        <v>8</v>
      </c>
      <c r="N97" s="2">
        <v>9</v>
      </c>
      <c r="O97" s="2">
        <v>10</v>
      </c>
      <c r="P97" s="2">
        <v>11</v>
      </c>
      <c r="Q97" s="2">
        <v>12</v>
      </c>
      <c r="R97" s="2">
        <v>13</v>
      </c>
      <c r="S97" s="2">
        <v>14</v>
      </c>
      <c r="T97" s="2">
        <v>15</v>
      </c>
      <c r="U97" s="2">
        <v>16</v>
      </c>
      <c r="V97" s="2">
        <v>17</v>
      </c>
      <c r="W97" s="2">
        <v>18</v>
      </c>
      <c r="X97" s="2">
        <v>19</v>
      </c>
      <c r="Y97" s="2">
        <v>20</v>
      </c>
      <c r="Z97" s="2">
        <v>21</v>
      </c>
      <c r="AA97" s="2">
        <v>22</v>
      </c>
      <c r="AB97" s="2">
        <v>23</v>
      </c>
      <c r="AC97" s="2">
        <v>24</v>
      </c>
      <c r="AD97" s="2">
        <v>25</v>
      </c>
      <c r="AE97" s="2">
        <v>26</v>
      </c>
      <c r="AF97" s="2">
        <v>27</v>
      </c>
      <c r="AG97" s="2">
        <v>28</v>
      </c>
      <c r="AH97" s="2">
        <v>29</v>
      </c>
      <c r="AI97" s="2">
        <v>30</v>
      </c>
    </row>
    <row r="98" spans="3:35">
      <c r="C98" s="214" t="s">
        <v>211</v>
      </c>
      <c r="E98" s="215">
        <f>+Inputs!D25</f>
        <v>13000000</v>
      </c>
      <c r="F98" s="215">
        <v>0</v>
      </c>
      <c r="G98" s="215">
        <v>0</v>
      </c>
      <c r="H98" s="215">
        <v>0</v>
      </c>
      <c r="I98" s="215">
        <v>0</v>
      </c>
      <c r="J98" s="215">
        <v>0</v>
      </c>
      <c r="K98" s="215">
        <v>0</v>
      </c>
      <c r="L98" s="215">
        <v>0</v>
      </c>
      <c r="M98" s="215">
        <v>0</v>
      </c>
      <c r="N98" s="215">
        <v>0</v>
      </c>
      <c r="O98" s="215">
        <v>0</v>
      </c>
      <c r="P98" s="215">
        <v>0</v>
      </c>
      <c r="Q98" s="215">
        <v>0</v>
      </c>
      <c r="R98" s="215">
        <v>0</v>
      </c>
      <c r="S98" s="215">
        <v>0</v>
      </c>
      <c r="T98" s="215">
        <v>0</v>
      </c>
      <c r="U98" s="215">
        <v>0</v>
      </c>
      <c r="V98" s="215">
        <v>0</v>
      </c>
      <c r="W98" s="215">
        <v>0</v>
      </c>
      <c r="X98" s="215">
        <v>0</v>
      </c>
      <c r="Y98" s="215">
        <v>0</v>
      </c>
      <c r="Z98" s="215">
        <v>0</v>
      </c>
      <c r="AA98" s="215">
        <v>0</v>
      </c>
      <c r="AB98" s="215">
        <v>0</v>
      </c>
      <c r="AC98" s="215">
        <v>0</v>
      </c>
      <c r="AD98" s="215">
        <v>0</v>
      </c>
      <c r="AE98" s="215">
        <v>0</v>
      </c>
      <c r="AF98" s="215">
        <v>0</v>
      </c>
      <c r="AG98" s="215">
        <v>0</v>
      </c>
      <c r="AH98" s="215">
        <v>0</v>
      </c>
      <c r="AI98" s="215">
        <v>0</v>
      </c>
    </row>
    <row r="99" spans="3:35">
      <c r="C99" s="210" t="s">
        <v>198</v>
      </c>
      <c r="D99" s="216">
        <f>+D81</f>
        <v>0.4</v>
      </c>
      <c r="E99" s="217">
        <f t="shared" ref="E99:T101" si="35">+E$98*$D99</f>
        <v>5200000</v>
      </c>
      <c r="F99" s="217">
        <f t="shared" si="35"/>
        <v>0</v>
      </c>
      <c r="G99" s="217">
        <f t="shared" si="35"/>
        <v>0</v>
      </c>
      <c r="H99" s="217">
        <f t="shared" si="35"/>
        <v>0</v>
      </c>
      <c r="I99" s="217">
        <f t="shared" si="35"/>
        <v>0</v>
      </c>
      <c r="J99" s="217">
        <f t="shared" si="35"/>
        <v>0</v>
      </c>
      <c r="K99" s="217">
        <f t="shared" si="35"/>
        <v>0</v>
      </c>
      <c r="L99" s="217">
        <f t="shared" si="35"/>
        <v>0</v>
      </c>
      <c r="M99" s="217">
        <f t="shared" si="35"/>
        <v>0</v>
      </c>
      <c r="N99" s="217">
        <f t="shared" si="35"/>
        <v>0</v>
      </c>
      <c r="O99" s="217">
        <f t="shared" si="35"/>
        <v>0</v>
      </c>
      <c r="P99" s="217">
        <f t="shared" si="35"/>
        <v>0</v>
      </c>
      <c r="Q99" s="217">
        <f t="shared" si="35"/>
        <v>0</v>
      </c>
      <c r="R99" s="217">
        <f t="shared" si="35"/>
        <v>0</v>
      </c>
      <c r="S99" s="217">
        <f t="shared" si="35"/>
        <v>0</v>
      </c>
      <c r="T99" s="217">
        <f t="shared" si="35"/>
        <v>0</v>
      </c>
      <c r="U99" s="217">
        <f t="shared" ref="U99:AI101" si="36">+U$98*$D99</f>
        <v>0</v>
      </c>
      <c r="V99" s="217">
        <f t="shared" si="36"/>
        <v>0</v>
      </c>
      <c r="W99" s="217">
        <f t="shared" si="36"/>
        <v>0</v>
      </c>
      <c r="X99" s="217">
        <f t="shared" si="36"/>
        <v>0</v>
      </c>
      <c r="Y99" s="217">
        <f t="shared" si="36"/>
        <v>0</v>
      </c>
      <c r="Z99" s="217">
        <f t="shared" si="36"/>
        <v>0</v>
      </c>
      <c r="AA99" s="217">
        <f t="shared" si="36"/>
        <v>0</v>
      </c>
      <c r="AB99" s="217">
        <f t="shared" si="36"/>
        <v>0</v>
      </c>
      <c r="AC99" s="217">
        <f t="shared" si="36"/>
        <v>0</v>
      </c>
      <c r="AD99" s="217">
        <f t="shared" si="36"/>
        <v>0</v>
      </c>
      <c r="AE99" s="217">
        <f t="shared" si="36"/>
        <v>0</v>
      </c>
      <c r="AF99" s="217">
        <f t="shared" si="36"/>
        <v>0</v>
      </c>
      <c r="AG99" s="217">
        <f t="shared" si="36"/>
        <v>0</v>
      </c>
      <c r="AH99" s="217">
        <f t="shared" si="36"/>
        <v>0</v>
      </c>
      <c r="AI99" s="217">
        <f t="shared" si="36"/>
        <v>0</v>
      </c>
    </row>
    <row r="100" spans="3:35">
      <c r="C100" s="210" t="s">
        <v>199</v>
      </c>
      <c r="D100" s="216">
        <f t="shared" ref="D100:D101" si="37">+D82</f>
        <v>0.15</v>
      </c>
      <c r="E100" s="217">
        <f t="shared" si="35"/>
        <v>1950000</v>
      </c>
      <c r="F100" s="217">
        <f t="shared" si="35"/>
        <v>0</v>
      </c>
      <c r="G100" s="217">
        <f t="shared" si="35"/>
        <v>0</v>
      </c>
      <c r="H100" s="217">
        <f t="shared" si="35"/>
        <v>0</v>
      </c>
      <c r="I100" s="217">
        <f t="shared" si="35"/>
        <v>0</v>
      </c>
      <c r="J100" s="217">
        <f t="shared" si="35"/>
        <v>0</v>
      </c>
      <c r="K100" s="217">
        <f t="shared" si="35"/>
        <v>0</v>
      </c>
      <c r="L100" s="217">
        <f t="shared" si="35"/>
        <v>0</v>
      </c>
      <c r="M100" s="217">
        <f t="shared" si="35"/>
        <v>0</v>
      </c>
      <c r="N100" s="217">
        <f t="shared" si="35"/>
        <v>0</v>
      </c>
      <c r="O100" s="217">
        <f t="shared" si="35"/>
        <v>0</v>
      </c>
      <c r="P100" s="217">
        <f t="shared" si="35"/>
        <v>0</v>
      </c>
      <c r="Q100" s="217">
        <f t="shared" si="35"/>
        <v>0</v>
      </c>
      <c r="R100" s="217">
        <f t="shared" si="35"/>
        <v>0</v>
      </c>
      <c r="S100" s="217">
        <f t="shared" si="35"/>
        <v>0</v>
      </c>
      <c r="T100" s="217">
        <f t="shared" si="35"/>
        <v>0</v>
      </c>
      <c r="U100" s="217">
        <f t="shared" si="36"/>
        <v>0</v>
      </c>
      <c r="V100" s="217">
        <f t="shared" si="36"/>
        <v>0</v>
      </c>
      <c r="W100" s="217">
        <f t="shared" si="36"/>
        <v>0</v>
      </c>
      <c r="X100" s="217">
        <f t="shared" si="36"/>
        <v>0</v>
      </c>
      <c r="Y100" s="217">
        <f t="shared" si="36"/>
        <v>0</v>
      </c>
      <c r="Z100" s="217">
        <f t="shared" si="36"/>
        <v>0</v>
      </c>
      <c r="AA100" s="217">
        <f t="shared" si="36"/>
        <v>0</v>
      </c>
      <c r="AB100" s="217">
        <f t="shared" si="36"/>
        <v>0</v>
      </c>
      <c r="AC100" s="217">
        <f t="shared" si="36"/>
        <v>0</v>
      </c>
      <c r="AD100" s="217">
        <f t="shared" si="36"/>
        <v>0</v>
      </c>
      <c r="AE100" s="217">
        <f t="shared" si="36"/>
        <v>0</v>
      </c>
      <c r="AF100" s="217">
        <f t="shared" si="36"/>
        <v>0</v>
      </c>
      <c r="AG100" s="217">
        <f t="shared" si="36"/>
        <v>0</v>
      </c>
      <c r="AH100" s="217">
        <f t="shared" si="36"/>
        <v>0</v>
      </c>
      <c r="AI100" s="217">
        <f t="shared" si="36"/>
        <v>0</v>
      </c>
    </row>
    <row r="101" spans="3:35">
      <c r="C101" s="218" t="s">
        <v>200</v>
      </c>
      <c r="D101" s="219">
        <f t="shared" si="37"/>
        <v>0.45</v>
      </c>
      <c r="E101" s="220">
        <f t="shared" si="35"/>
        <v>5850000</v>
      </c>
      <c r="F101" s="220">
        <f t="shared" si="35"/>
        <v>0</v>
      </c>
      <c r="G101" s="220">
        <f t="shared" si="35"/>
        <v>0</v>
      </c>
      <c r="H101" s="220">
        <f t="shared" si="35"/>
        <v>0</v>
      </c>
      <c r="I101" s="220">
        <f t="shared" si="35"/>
        <v>0</v>
      </c>
      <c r="J101" s="220">
        <f t="shared" si="35"/>
        <v>0</v>
      </c>
      <c r="K101" s="220">
        <f t="shared" si="35"/>
        <v>0</v>
      </c>
      <c r="L101" s="220">
        <f t="shared" si="35"/>
        <v>0</v>
      </c>
      <c r="M101" s="220">
        <f t="shared" si="35"/>
        <v>0</v>
      </c>
      <c r="N101" s="220">
        <f t="shared" si="35"/>
        <v>0</v>
      </c>
      <c r="O101" s="220">
        <f t="shared" si="35"/>
        <v>0</v>
      </c>
      <c r="P101" s="220">
        <f t="shared" si="35"/>
        <v>0</v>
      </c>
      <c r="Q101" s="220">
        <f t="shared" si="35"/>
        <v>0</v>
      </c>
      <c r="R101" s="220">
        <f t="shared" si="35"/>
        <v>0</v>
      </c>
      <c r="S101" s="220">
        <f t="shared" si="35"/>
        <v>0</v>
      </c>
      <c r="T101" s="220">
        <f t="shared" si="35"/>
        <v>0</v>
      </c>
      <c r="U101" s="220">
        <f t="shared" si="36"/>
        <v>0</v>
      </c>
      <c r="V101" s="220">
        <f t="shared" si="36"/>
        <v>0</v>
      </c>
      <c r="W101" s="220">
        <f t="shared" si="36"/>
        <v>0</v>
      </c>
      <c r="X101" s="220">
        <f t="shared" si="36"/>
        <v>0</v>
      </c>
      <c r="Y101" s="220">
        <f t="shared" si="36"/>
        <v>0</v>
      </c>
      <c r="Z101" s="220">
        <f t="shared" si="36"/>
        <v>0</v>
      </c>
      <c r="AA101" s="220">
        <f t="shared" si="36"/>
        <v>0</v>
      </c>
      <c r="AB101" s="220">
        <f t="shared" si="36"/>
        <v>0</v>
      </c>
      <c r="AC101" s="220">
        <f t="shared" si="36"/>
        <v>0</v>
      </c>
      <c r="AD101" s="220">
        <f t="shared" si="36"/>
        <v>0</v>
      </c>
      <c r="AE101" s="220">
        <f t="shared" si="36"/>
        <v>0</v>
      </c>
      <c r="AF101" s="220">
        <f t="shared" si="36"/>
        <v>0</v>
      </c>
      <c r="AG101" s="220">
        <f t="shared" si="36"/>
        <v>0</v>
      </c>
      <c r="AH101" s="220">
        <f t="shared" si="36"/>
        <v>0</v>
      </c>
      <c r="AI101" s="220">
        <f t="shared" si="36"/>
        <v>0</v>
      </c>
    </row>
    <row r="104" spans="3:35">
      <c r="C104" s="20" t="s">
        <v>213</v>
      </c>
    </row>
    <row r="106" spans="3:35">
      <c r="D106" s="8"/>
      <c r="E106" s="2">
        <v>0</v>
      </c>
      <c r="F106" s="2">
        <v>1</v>
      </c>
      <c r="G106" s="2">
        <v>2</v>
      </c>
      <c r="H106" s="2">
        <v>3</v>
      </c>
      <c r="I106" s="2">
        <v>4</v>
      </c>
      <c r="J106" s="2">
        <v>5</v>
      </c>
      <c r="K106" s="2">
        <v>6</v>
      </c>
      <c r="L106" s="2">
        <v>7</v>
      </c>
      <c r="M106" s="2">
        <v>8</v>
      </c>
      <c r="N106" s="2">
        <v>9</v>
      </c>
      <c r="O106" s="2">
        <v>10</v>
      </c>
      <c r="P106" s="2">
        <v>11</v>
      </c>
      <c r="Q106" s="2">
        <v>12</v>
      </c>
      <c r="R106" s="2">
        <v>13</v>
      </c>
      <c r="S106" s="2">
        <v>14</v>
      </c>
      <c r="T106" s="2">
        <v>15</v>
      </c>
      <c r="U106" s="2">
        <v>16</v>
      </c>
      <c r="V106" s="2">
        <v>17</v>
      </c>
      <c r="W106" s="2">
        <v>18</v>
      </c>
      <c r="X106" s="2">
        <v>19</v>
      </c>
      <c r="Y106" s="2">
        <v>20</v>
      </c>
      <c r="Z106" s="2">
        <v>21</v>
      </c>
      <c r="AA106" s="2">
        <v>22</v>
      </c>
      <c r="AB106" s="2">
        <v>23</v>
      </c>
      <c r="AC106" s="2">
        <v>24</v>
      </c>
      <c r="AD106" s="2">
        <v>25</v>
      </c>
      <c r="AE106" s="2">
        <v>26</v>
      </c>
      <c r="AF106" s="2">
        <v>27</v>
      </c>
      <c r="AG106" s="2">
        <v>28</v>
      </c>
      <c r="AH106" s="2">
        <v>29</v>
      </c>
      <c r="AI106" s="2">
        <v>30</v>
      </c>
    </row>
    <row r="107" spans="3:35">
      <c r="C107" s="214" t="s">
        <v>211</v>
      </c>
      <c r="E107" s="221">
        <f t="shared" ref="E107:AI110" si="38">+E98-E89</f>
        <v>13000000</v>
      </c>
      <c r="F107" s="221">
        <f t="shared" si="38"/>
        <v>0</v>
      </c>
      <c r="G107" s="221">
        <f t="shared" si="38"/>
        <v>0</v>
      </c>
      <c r="H107" s="221">
        <f t="shared" si="38"/>
        <v>0</v>
      </c>
      <c r="I107" s="221">
        <f t="shared" si="38"/>
        <v>0</v>
      </c>
      <c r="J107" s="221">
        <f t="shared" si="38"/>
        <v>0</v>
      </c>
      <c r="K107" s="221">
        <f t="shared" si="38"/>
        <v>0</v>
      </c>
      <c r="L107" s="221">
        <f t="shared" si="38"/>
        <v>0</v>
      </c>
      <c r="M107" s="221">
        <f t="shared" si="38"/>
        <v>0</v>
      </c>
      <c r="N107" s="221">
        <f t="shared" si="38"/>
        <v>0</v>
      </c>
      <c r="O107" s="221">
        <f t="shared" si="38"/>
        <v>0</v>
      </c>
      <c r="P107" s="221">
        <f t="shared" si="38"/>
        <v>0</v>
      </c>
      <c r="Q107" s="221">
        <f t="shared" si="38"/>
        <v>0</v>
      </c>
      <c r="R107" s="221">
        <f t="shared" si="38"/>
        <v>0</v>
      </c>
      <c r="S107" s="221">
        <f t="shared" si="38"/>
        <v>0</v>
      </c>
      <c r="T107" s="221">
        <f t="shared" si="38"/>
        <v>0</v>
      </c>
      <c r="U107" s="221">
        <f t="shared" si="38"/>
        <v>0</v>
      </c>
      <c r="V107" s="221">
        <f t="shared" si="38"/>
        <v>0</v>
      </c>
      <c r="W107" s="221">
        <f t="shared" si="38"/>
        <v>0</v>
      </c>
      <c r="X107" s="221">
        <f t="shared" si="38"/>
        <v>0</v>
      </c>
      <c r="Y107" s="221">
        <f t="shared" si="38"/>
        <v>0</v>
      </c>
      <c r="Z107" s="221">
        <f t="shared" si="38"/>
        <v>0</v>
      </c>
      <c r="AA107" s="221">
        <f t="shared" si="38"/>
        <v>0</v>
      </c>
      <c r="AB107" s="221">
        <f t="shared" si="38"/>
        <v>0</v>
      </c>
      <c r="AC107" s="221">
        <f t="shared" si="38"/>
        <v>0</v>
      </c>
      <c r="AD107" s="221">
        <f t="shared" si="38"/>
        <v>0</v>
      </c>
      <c r="AE107" s="221">
        <f t="shared" si="38"/>
        <v>0</v>
      </c>
      <c r="AF107" s="221">
        <f t="shared" si="38"/>
        <v>0</v>
      </c>
      <c r="AG107" s="221">
        <f t="shared" si="38"/>
        <v>0</v>
      </c>
      <c r="AH107" s="221">
        <f t="shared" si="38"/>
        <v>0</v>
      </c>
      <c r="AI107" s="221">
        <f t="shared" si="38"/>
        <v>0</v>
      </c>
    </row>
    <row r="108" spans="3:35">
      <c r="C108" s="210" t="s">
        <v>198</v>
      </c>
      <c r="D108" s="216"/>
      <c r="E108" s="222">
        <f t="shared" si="38"/>
        <v>5200000</v>
      </c>
      <c r="F108" s="222">
        <f t="shared" si="38"/>
        <v>0</v>
      </c>
      <c r="G108" s="222">
        <f t="shared" si="38"/>
        <v>0</v>
      </c>
      <c r="H108" s="222">
        <f t="shared" si="38"/>
        <v>0</v>
      </c>
      <c r="I108" s="222">
        <f t="shared" si="38"/>
        <v>0</v>
      </c>
      <c r="J108" s="222">
        <f t="shared" si="38"/>
        <v>0</v>
      </c>
      <c r="K108" s="222">
        <f t="shared" si="38"/>
        <v>0</v>
      </c>
      <c r="L108" s="222">
        <f t="shared" si="38"/>
        <v>0</v>
      </c>
      <c r="M108" s="222">
        <f t="shared" si="38"/>
        <v>0</v>
      </c>
      <c r="N108" s="222">
        <f t="shared" si="38"/>
        <v>0</v>
      </c>
      <c r="O108" s="222">
        <f t="shared" si="38"/>
        <v>0</v>
      </c>
      <c r="P108" s="222">
        <f t="shared" si="38"/>
        <v>0</v>
      </c>
      <c r="Q108" s="222">
        <f t="shared" si="38"/>
        <v>0</v>
      </c>
      <c r="R108" s="222">
        <f t="shared" si="38"/>
        <v>0</v>
      </c>
      <c r="S108" s="222">
        <f t="shared" si="38"/>
        <v>0</v>
      </c>
      <c r="T108" s="222">
        <f t="shared" si="38"/>
        <v>0</v>
      </c>
      <c r="U108" s="222">
        <f t="shared" si="38"/>
        <v>0</v>
      </c>
      <c r="V108" s="222">
        <f t="shared" si="38"/>
        <v>0</v>
      </c>
      <c r="W108" s="222">
        <f t="shared" si="38"/>
        <v>0</v>
      </c>
      <c r="X108" s="222">
        <f t="shared" si="38"/>
        <v>0</v>
      </c>
      <c r="Y108" s="222">
        <f t="shared" si="38"/>
        <v>0</v>
      </c>
      <c r="Z108" s="222">
        <f t="shared" si="38"/>
        <v>0</v>
      </c>
      <c r="AA108" s="222">
        <f t="shared" si="38"/>
        <v>0</v>
      </c>
      <c r="AB108" s="222">
        <f t="shared" si="38"/>
        <v>0</v>
      </c>
      <c r="AC108" s="222">
        <f t="shared" si="38"/>
        <v>0</v>
      </c>
      <c r="AD108" s="222">
        <f t="shared" si="38"/>
        <v>0</v>
      </c>
      <c r="AE108" s="222">
        <f t="shared" si="38"/>
        <v>0</v>
      </c>
      <c r="AF108" s="222">
        <f t="shared" si="38"/>
        <v>0</v>
      </c>
      <c r="AG108" s="222">
        <f t="shared" si="38"/>
        <v>0</v>
      </c>
      <c r="AH108" s="222">
        <f t="shared" si="38"/>
        <v>0</v>
      </c>
      <c r="AI108" s="222">
        <f t="shared" si="38"/>
        <v>0</v>
      </c>
    </row>
    <row r="109" spans="3:35">
      <c r="C109" s="210" t="s">
        <v>199</v>
      </c>
      <c r="D109" s="216"/>
      <c r="E109" s="222">
        <f t="shared" si="38"/>
        <v>1950000</v>
      </c>
      <c r="F109" s="222">
        <f t="shared" si="38"/>
        <v>0</v>
      </c>
      <c r="G109" s="222">
        <f t="shared" si="38"/>
        <v>0</v>
      </c>
      <c r="H109" s="222">
        <f t="shared" si="38"/>
        <v>0</v>
      </c>
      <c r="I109" s="222">
        <f t="shared" si="38"/>
        <v>0</v>
      </c>
      <c r="J109" s="222">
        <f t="shared" si="38"/>
        <v>0</v>
      </c>
      <c r="K109" s="222">
        <f t="shared" si="38"/>
        <v>0</v>
      </c>
      <c r="L109" s="222">
        <f t="shared" si="38"/>
        <v>0</v>
      </c>
      <c r="M109" s="222">
        <f t="shared" si="38"/>
        <v>0</v>
      </c>
      <c r="N109" s="222">
        <f t="shared" si="38"/>
        <v>0</v>
      </c>
      <c r="O109" s="222">
        <f t="shared" si="38"/>
        <v>0</v>
      </c>
      <c r="P109" s="222">
        <f t="shared" si="38"/>
        <v>0</v>
      </c>
      <c r="Q109" s="222">
        <f t="shared" si="38"/>
        <v>0</v>
      </c>
      <c r="R109" s="222">
        <f t="shared" si="38"/>
        <v>0</v>
      </c>
      <c r="S109" s="222">
        <f t="shared" si="38"/>
        <v>0</v>
      </c>
      <c r="T109" s="222">
        <f t="shared" si="38"/>
        <v>0</v>
      </c>
      <c r="U109" s="222">
        <f t="shared" si="38"/>
        <v>0</v>
      </c>
      <c r="V109" s="222">
        <f t="shared" si="38"/>
        <v>0</v>
      </c>
      <c r="W109" s="222">
        <f t="shared" si="38"/>
        <v>0</v>
      </c>
      <c r="X109" s="222">
        <f t="shared" si="38"/>
        <v>0</v>
      </c>
      <c r="Y109" s="222">
        <f t="shared" si="38"/>
        <v>0</v>
      </c>
      <c r="Z109" s="222">
        <f t="shared" si="38"/>
        <v>0</v>
      </c>
      <c r="AA109" s="222">
        <f t="shared" si="38"/>
        <v>0</v>
      </c>
      <c r="AB109" s="222">
        <f t="shared" si="38"/>
        <v>0</v>
      </c>
      <c r="AC109" s="222">
        <f t="shared" si="38"/>
        <v>0</v>
      </c>
      <c r="AD109" s="222">
        <f t="shared" si="38"/>
        <v>0</v>
      </c>
      <c r="AE109" s="222">
        <f t="shared" si="38"/>
        <v>0</v>
      </c>
      <c r="AF109" s="222">
        <f t="shared" si="38"/>
        <v>0</v>
      </c>
      <c r="AG109" s="222">
        <f t="shared" si="38"/>
        <v>0</v>
      </c>
      <c r="AH109" s="222">
        <f t="shared" si="38"/>
        <v>0</v>
      </c>
      <c r="AI109" s="222">
        <f t="shared" si="38"/>
        <v>0</v>
      </c>
    </row>
    <row r="110" spans="3:35">
      <c r="C110" s="218" t="s">
        <v>200</v>
      </c>
      <c r="D110" s="219"/>
      <c r="E110" s="223">
        <f t="shared" si="38"/>
        <v>5850000</v>
      </c>
      <c r="F110" s="223">
        <f t="shared" si="38"/>
        <v>0</v>
      </c>
      <c r="G110" s="223">
        <f t="shared" si="38"/>
        <v>0</v>
      </c>
      <c r="H110" s="223">
        <f t="shared" si="38"/>
        <v>0</v>
      </c>
      <c r="I110" s="223">
        <f t="shared" si="38"/>
        <v>0</v>
      </c>
      <c r="J110" s="223">
        <f t="shared" si="38"/>
        <v>0</v>
      </c>
      <c r="K110" s="223">
        <f t="shared" si="38"/>
        <v>0</v>
      </c>
      <c r="L110" s="223">
        <f t="shared" si="38"/>
        <v>0</v>
      </c>
      <c r="M110" s="223">
        <f t="shared" si="38"/>
        <v>0</v>
      </c>
      <c r="N110" s="223">
        <f t="shared" si="38"/>
        <v>0</v>
      </c>
      <c r="O110" s="223">
        <f t="shared" si="38"/>
        <v>0</v>
      </c>
      <c r="P110" s="223">
        <f t="shared" si="38"/>
        <v>0</v>
      </c>
      <c r="Q110" s="223">
        <f t="shared" si="38"/>
        <v>0</v>
      </c>
      <c r="R110" s="223">
        <f t="shared" si="38"/>
        <v>0</v>
      </c>
      <c r="S110" s="223">
        <f t="shared" si="38"/>
        <v>0</v>
      </c>
      <c r="T110" s="223">
        <f t="shared" si="38"/>
        <v>0</v>
      </c>
      <c r="U110" s="223">
        <f t="shared" si="38"/>
        <v>0</v>
      </c>
      <c r="V110" s="223">
        <f t="shared" si="38"/>
        <v>0</v>
      </c>
      <c r="W110" s="223">
        <f t="shared" si="38"/>
        <v>0</v>
      </c>
      <c r="X110" s="223">
        <f t="shared" si="38"/>
        <v>0</v>
      </c>
      <c r="Y110" s="223">
        <f t="shared" si="38"/>
        <v>0</v>
      </c>
      <c r="Z110" s="223">
        <f t="shared" si="38"/>
        <v>0</v>
      </c>
      <c r="AA110" s="223">
        <f t="shared" si="38"/>
        <v>0</v>
      </c>
      <c r="AB110" s="223">
        <f t="shared" si="38"/>
        <v>0</v>
      </c>
      <c r="AC110" s="223">
        <f t="shared" si="38"/>
        <v>0</v>
      </c>
      <c r="AD110" s="223">
        <f t="shared" si="38"/>
        <v>0</v>
      </c>
      <c r="AE110" s="223">
        <f t="shared" si="38"/>
        <v>0</v>
      </c>
      <c r="AF110" s="223">
        <f t="shared" si="38"/>
        <v>0</v>
      </c>
      <c r="AG110" s="223">
        <f t="shared" si="38"/>
        <v>0</v>
      </c>
      <c r="AH110" s="223">
        <f t="shared" si="38"/>
        <v>0</v>
      </c>
      <c r="AI110" s="223">
        <f t="shared" si="38"/>
        <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F09FCCD48A244F87CAF8262265FA19" ma:contentTypeVersion="6" ma:contentTypeDescription="Crear nuevo documento." ma:contentTypeScope="" ma:versionID="b9c90fb2c628a9d1bac413f8be78fa9c">
  <xsd:schema xmlns:xsd="http://www.w3.org/2001/XMLSchema" xmlns:xs="http://www.w3.org/2001/XMLSchema" xmlns:p="http://schemas.microsoft.com/office/2006/metadata/properties" xmlns:ns1="http://schemas.microsoft.com/sharepoint/v3" targetNamespace="http://schemas.microsoft.com/office/2006/metadata/properties" ma:root="true" ma:fieldsID="fc5b0b2a40f5d97d15ff73f7f7ef3e5e" ns1:_="">
    <xsd:import namespace="http://schemas.microsoft.com/sharepoint/v3"/>
    <xsd:element name="properties">
      <xsd:complexType>
        <xsd:sequence>
          <xsd:element name="documentManagement">
            <xsd:complexType>
              <xsd:all>
                <xsd:element ref="ns1:RoutingRuleDescription" minOccurs="0"/>
                <xsd:element ref="ns1:TranslationStateDownloadLink"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 nillable="true" ma:displayName="Descripción" ma:hidden="true" ma:internalName="RoutingRuleDescription" ma:readOnly="false">
      <xsd:simpleType>
        <xsd:restriction base="dms:Text">
          <xsd:maxLength value="255"/>
        </xsd:restriction>
      </xsd:simpleType>
    </xsd:element>
    <xsd:element name="TranslationStateDownloadLink" ma:index="3" nillable="true" ma:displayName="Vínculo de descarga" ma:hidden="true" ma:internalName="TranslationStateDownload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6"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7"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Tipo de contenido"/>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ranslationStateDownloadLink xmlns="http://schemas.microsoft.com/sharepoint/v3">
      <Url xsi:nil="true"/>
      <Description xsi:nil="true"/>
    </TranslationStateDownloadLink>
    <RoutingRuleDescription xmlns="http://schemas.microsoft.com/sharepoint/v3"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9236D1B-8FE8-4EB5-83A3-DE8AA15B4C27}"/>
</file>

<file path=customXml/itemProps2.xml><?xml version="1.0" encoding="utf-8"?>
<ds:datastoreItem xmlns:ds="http://schemas.openxmlformats.org/officeDocument/2006/customXml" ds:itemID="{C3B2F6BC-F0D6-4A85-A481-59AD5E7FAD79}"/>
</file>

<file path=customXml/itemProps3.xml><?xml version="1.0" encoding="utf-8"?>
<ds:datastoreItem xmlns:ds="http://schemas.openxmlformats.org/officeDocument/2006/customXml" ds:itemID="{593796CA-6A68-44AD-91E8-50B2FA03C5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Portada</vt:lpstr>
      <vt:lpstr>Datos Proyecto</vt:lpstr>
      <vt:lpstr>Descripción del Proyecto</vt:lpstr>
      <vt:lpstr>Resultados Rentabilidad</vt:lpstr>
      <vt:lpstr>Resultados Detallados</vt:lpstr>
      <vt:lpstr>Resumen Ejecutivo</vt:lpstr>
      <vt:lpstr>Inputs</vt:lpstr>
      <vt:lpstr>Demanda</vt:lpstr>
      <vt:lpstr>Costes de Inversión</vt:lpstr>
      <vt:lpstr>Costes de Operación</vt:lpstr>
      <vt:lpstr>Ingresos de Operación</vt:lpstr>
      <vt:lpstr>F. Caja Libre Proyecto</vt:lpstr>
      <vt:lpstr>F. Financiación</vt:lpstr>
      <vt:lpstr>F. Caja Capital</vt:lpstr>
      <vt:lpstr>Sostenib financiera</vt:lpstr>
      <vt:lpstr>Análisis Sensibilidad</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Álvarez Rodríguez de la Rúa, Ignacio</dc:creator>
  <cp:lastModifiedBy>ialvarezr</cp:lastModifiedBy>
  <dcterms:created xsi:type="dcterms:W3CDTF">2015-09-02T16:12:24Z</dcterms:created>
  <dcterms:modified xsi:type="dcterms:W3CDTF">2016-04-13T17:50:29Z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0x01010072F09FCCD48A244F87CAF8262265FA19</vt:lpwstr>
  </property>
</Properties>
</file>