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SPECCION\DOC. NUEVO 2025\"/>
    </mc:Choice>
  </mc:AlternateContent>
  <xr:revisionPtr revIDLastSave="0" documentId="13_ncr:1_{8C0C8817-F174-4E59-87F3-D29892AC13F7}" xr6:coauthVersionLast="47" xr6:coauthVersionMax="47" xr10:uidLastSave="{00000000-0000-0000-0000-000000000000}"/>
  <workbookProtection workbookAlgorithmName="SHA-512" workbookHashValue="AHe5hQg2i1NYNC7BysoeeNYd+x89ctuulkAL0/sWo9CNPvVUTE/lz1Lk1ReBn4n96Oag2LivGF8uU+fxxAAYDw==" workbookSaltValue="nV5SglkYFjooI4NCaP7mWw==" workbookSpinCount="100000" lockStructure="1"/>
  <bookViews>
    <workbookView xWindow="-108" yWindow="-108" windowWidth="23256" windowHeight="12456" xr2:uid="{00000000-000D-0000-FFFF-FFFF00000000}"/>
  </bookViews>
  <sheets>
    <sheet name="Int. Estacionaria v.2025-09-02" sheetId="1" r:id="rId1"/>
    <sheet name="Hoja1" sheetId="2" r:id="rId2"/>
  </sheets>
  <externalReferences>
    <externalReference r:id="rId3"/>
  </externalReferences>
  <definedNames>
    <definedName name="Alcance_nominal__mn" localSheetId="0">'Int. Estacionaria v.2025-09-02'!#REF!</definedName>
    <definedName name="Alcance_nominal__mn">'[1]PLAN 85-89 v.1'!#REF!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E12" i="1" l="1"/>
  <c r="E14" i="1" s="1"/>
  <c r="E16" i="1" s="1"/>
</calcChain>
</file>

<file path=xl/sharedStrings.xml><?xml version="1.0" encoding="utf-8"?>
<sst xmlns="http://schemas.openxmlformats.org/spreadsheetml/2006/main" count="68" uniqueCount="62">
  <si>
    <t>UBICACIÓN</t>
  </si>
  <si>
    <t>&gt;70% días del año</t>
  </si>
  <si>
    <t>&gt;90% días del año</t>
  </si>
  <si>
    <t>v</t>
  </si>
  <si>
    <t>Cantábrico-Galicia</t>
  </si>
  <si>
    <t xml:space="preserve">Alcance luminoso mínimo según Resolución (M)                                             </t>
  </si>
  <si>
    <t>D</t>
  </si>
  <si>
    <t>Tipo de señal: nocturna, diurna o enfilación</t>
  </si>
  <si>
    <r>
      <t xml:space="preserve">Pérdidas por filtro                            </t>
    </r>
    <r>
      <rPr>
        <b/>
        <sz val="10"/>
        <rFont val="Arial"/>
        <family val="2"/>
      </rPr>
      <t/>
    </r>
  </si>
  <si>
    <t>Sevilla</t>
  </si>
  <si>
    <r>
      <t>( F</t>
    </r>
    <r>
      <rPr>
        <b/>
        <vertAlign val="subscript"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)</t>
    </r>
  </si>
  <si>
    <t>Ceuta</t>
  </si>
  <si>
    <t xml:space="preserve">Luminancia de fondo                       </t>
  </si>
  <si>
    <t>Considerable</t>
  </si>
  <si>
    <t>Mediterráneo-Baleares-Melilla</t>
  </si>
  <si>
    <t xml:space="preserve">Duración del menor destello (s)            </t>
  </si>
  <si>
    <t>( t )</t>
  </si>
  <si>
    <t>Canarias</t>
  </si>
  <si>
    <t>Eo</t>
  </si>
  <si>
    <t>Formula de Allard</t>
  </si>
  <si>
    <t>PÉRDIDAS POR FILTRO</t>
  </si>
  <si>
    <t>Ic</t>
  </si>
  <si>
    <t>LED</t>
  </si>
  <si>
    <t>Blanco</t>
  </si>
  <si>
    <t>Rojo</t>
  </si>
  <si>
    <t>0.15 - 0.25</t>
  </si>
  <si>
    <t>Verde</t>
  </si>
  <si>
    <t>Amarillo</t>
  </si>
  <si>
    <t>0.50 - 0.70</t>
  </si>
  <si>
    <t>UMBRAL DE PERCEPCIÓN DE LA LUZ (lux)</t>
  </si>
  <si>
    <t>Luz de fondo</t>
  </si>
  <si>
    <t>SEÑAL NOCTURNA</t>
  </si>
  <si>
    <t>ENFILACIÓN</t>
  </si>
  <si>
    <t>SEÑAL DIURNA</t>
  </si>
  <si>
    <t>Ninguna</t>
  </si>
  <si>
    <t>Poca</t>
  </si>
  <si>
    <r>
      <t xml:space="preserve">Pérdidas por filtro (tabla adjunta)                           </t>
    </r>
    <r>
      <rPr>
        <b/>
        <sz val="10"/>
        <rFont val="Arial"/>
        <family val="2"/>
      </rPr>
      <t/>
    </r>
  </si>
  <si>
    <t>(1) Datos AEMET</t>
  </si>
  <si>
    <t xml:space="preserve"> (2) Desde Punta Europa (Gibraltar) hasta Ayamonte</t>
  </si>
  <si>
    <r>
      <t xml:space="preserve">VISIBILIDAD METEROLÓGICA EN MILLAS NÁUTICAS </t>
    </r>
    <r>
      <rPr>
        <b/>
        <vertAlign val="superscript"/>
        <sz val="10"/>
        <rFont val="Arial"/>
        <family val="2"/>
      </rPr>
      <t>(1)</t>
    </r>
  </si>
  <si>
    <r>
      <t xml:space="preserve">Huelva-Cádiz </t>
    </r>
    <r>
      <rPr>
        <vertAlign val="superscript"/>
        <sz val="10"/>
        <rFont val="Arial"/>
        <family val="2"/>
      </rPr>
      <t>(2)</t>
    </r>
  </si>
  <si>
    <t xml:space="preserve">Intensidad de Cálculo (Cd)  </t>
  </si>
  <si>
    <t>NO LED, según ficha fabricante o utilizar:</t>
  </si>
  <si>
    <t>Nocturna</t>
  </si>
  <si>
    <t>Azul</t>
  </si>
  <si>
    <t>No Azul</t>
  </si>
  <si>
    <t xml:space="preserve">Diurna </t>
  </si>
  <si>
    <t>NO</t>
  </si>
  <si>
    <r>
      <t xml:space="preserve">a </t>
    </r>
    <r>
      <rPr>
        <sz val="8"/>
        <rFont val="Arial"/>
        <family val="2"/>
      </rPr>
      <t>(constante de Blondel-Rey-Douglas)= 0,2 (luces azules nocturnas) y 0,1 (luces no azules)</t>
    </r>
  </si>
  <si>
    <t>Visibilidad Meteorologica (M)</t>
  </si>
  <si>
    <t>CÁLCULO DE LA INTENSIDAD ESTACIONARIA NECESARIA DE UN EQUIPO, PARA UN ALCANCE LUMINOSO DADO</t>
  </si>
  <si>
    <t>¿El color de la luz azul?</t>
  </si>
  <si>
    <r>
      <t xml:space="preserve">Transmisividad Atmosférica </t>
    </r>
    <r>
      <rPr>
        <b/>
        <sz val="12"/>
        <rFont val="Arial"/>
        <family val="2"/>
      </rPr>
      <t>(T)</t>
    </r>
  </si>
  <si>
    <r>
      <t>Umbral de percepción de la luz, en lux (lum/m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</si>
  <si>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t>Ie</t>
  </si>
  <si>
    <t>Io</t>
  </si>
  <si>
    <t>Ie = Ic / (0,75 • F)</t>
  </si>
  <si>
    <t>Io = Ie • (t + a) / t</t>
  </si>
  <si>
    <t xml:space="preserve">Intensidad Eficaz Necesaria (Cd)  </t>
  </si>
  <si>
    <t>Intensidad Estacionaria Necesaria (Cd)</t>
  </si>
  <si>
    <r>
      <t>T</t>
    </r>
    <r>
      <rPr>
        <b/>
        <sz val="12"/>
        <rFont val="Times New Roman"/>
        <family val="1"/>
      </rPr>
      <t>=0,05</t>
    </r>
    <r>
      <rPr>
        <b/>
        <vertAlign val="superscript"/>
        <sz val="12"/>
        <rFont val="Times New Roman"/>
        <family val="1"/>
      </rPr>
      <t>1/v</t>
    </r>
  </si>
  <si>
    <r>
      <t>Ic=E</t>
    </r>
    <r>
      <rPr>
        <vertAlign val="subscript"/>
        <sz val="14"/>
        <rFont val="Times New Roman"/>
        <family val="1"/>
      </rPr>
      <t>o</t>
    </r>
    <r>
      <rPr>
        <sz val="14"/>
        <rFont val="Times New Roman"/>
        <family val="1"/>
      </rPr>
      <t>•(D•1852)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/ T</t>
    </r>
    <r>
      <rPr>
        <vertAlign val="superscript"/>
        <sz val="14"/>
        <rFont val="Times New Roman"/>
        <family val="1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</si>
</sst>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00E+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14"/>
      <name val="Times New Roman"/>
      <family val="1"/>
    </font>
    <font>
      <vertAlign val="superscript"/>
      <sz val="10"/>
      <name val="Arial"/>
      <family val="2"/>
    </font>
    <font>
      <b/>
      <sz val="14"/>
      <name val="Times New Roman"/>
      <family val="1"/>
    </font>
    <font>
      <b/>
      <vertAlign val="superscript"/>
      <sz val="12"/>
      <name val="Times New Roman"/>
      <family val="1"/>
    </font>
    <font>
      <vertAlign val="subscript"/>
      <sz val="14"/>
      <name val="Times New Roman"/>
      <family val="1"/>
    </font>
    <font>
      <vertAlign val="superscript"/>
      <sz val="14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0" fontId="0" fillId="3" borderId="7" xfId="0" applyFill="1" applyBorder="1"/>
    <xf numFmtId="164" fontId="4" fillId="4" borderId="12" xfId="0" applyNumberFormat="1" applyFont="1" applyFill="1" applyBorder="1" applyAlignment="1" applyProtection="1">
      <alignment horizontal="center" vertical="center"/>
      <protection locked="0"/>
    </xf>
    <xf numFmtId="11" fontId="0" fillId="3" borderId="0" xfId="0" applyNumberFormat="1" applyFill="1" applyAlignment="1">
      <alignment horizontal="center"/>
    </xf>
    <xf numFmtId="0" fontId="0" fillId="3" borderId="0" xfId="0" applyFill="1"/>
    <xf numFmtId="0" fontId="0" fillId="3" borderId="8" xfId="0" applyFill="1" applyBorder="1"/>
    <xf numFmtId="0" fontId="1" fillId="0" borderId="13" xfId="0" applyFont="1" applyBorder="1"/>
    <xf numFmtId="164" fontId="0" fillId="0" borderId="13" xfId="0" applyNumberFormat="1" applyBorder="1"/>
    <xf numFmtId="0" fontId="4" fillId="4" borderId="16" xfId="0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>
      <alignment horizontal="center"/>
    </xf>
    <xf numFmtId="0" fontId="1" fillId="0" borderId="17" xfId="0" applyFont="1" applyBorder="1"/>
    <xf numFmtId="164" fontId="0" fillId="0" borderId="17" xfId="0" applyNumberFormat="1" applyBorder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17" xfId="0" applyFont="1" applyBorder="1" applyAlignment="1">
      <alignment vertical="center" wrapText="1"/>
    </xf>
    <xf numFmtId="4" fontId="0" fillId="3" borderId="0" xfId="0" applyNumberFormat="1" applyFill="1" applyAlignment="1">
      <alignment horizontal="center"/>
    </xf>
    <xf numFmtId="0" fontId="1" fillId="0" borderId="20" xfId="0" applyFont="1" applyBorder="1"/>
    <xf numFmtId="164" fontId="0" fillId="0" borderId="20" xfId="0" applyNumberFormat="1" applyBorder="1"/>
    <xf numFmtId="164" fontId="0" fillId="0" borderId="0" xfId="0" applyNumberFormat="1"/>
    <xf numFmtId="0" fontId="4" fillId="3" borderId="0" xfId="0" applyFont="1" applyFill="1"/>
    <xf numFmtId="0" fontId="13" fillId="6" borderId="30" xfId="0" applyFont="1" applyFill="1" applyBorder="1" applyAlignment="1">
      <alignment horizontal="justify" vertical="center" wrapText="1"/>
    </xf>
    <xf numFmtId="0" fontId="14" fillId="0" borderId="24" xfId="0" applyFont="1" applyBorder="1" applyAlignment="1">
      <alignment horizontal="right" vertical="center" wrapText="1"/>
    </xf>
    <xf numFmtId="0" fontId="15" fillId="3" borderId="0" xfId="0" applyFont="1" applyFill="1"/>
    <xf numFmtId="0" fontId="2" fillId="3" borderId="31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8" xfId="0" applyFont="1" applyBorder="1"/>
    <xf numFmtId="166" fontId="0" fillId="0" borderId="38" xfId="0" applyNumberFormat="1" applyBorder="1"/>
    <xf numFmtId="166" fontId="0" fillId="0" borderId="17" xfId="0" applyNumberFormat="1" applyBorder="1"/>
    <xf numFmtId="166" fontId="0" fillId="0" borderId="20" xfId="0" applyNumberFormat="1" applyBorder="1"/>
    <xf numFmtId="0" fontId="0" fillId="0" borderId="37" xfId="0" applyBorder="1"/>
    <xf numFmtId="0" fontId="0" fillId="3" borderId="40" xfId="0" applyFill="1" applyBorder="1"/>
    <xf numFmtId="0" fontId="0" fillId="0" borderId="17" xfId="0" applyBorder="1"/>
    <xf numFmtId="0" fontId="0" fillId="0" borderId="21" xfId="0" applyBorder="1" applyAlignment="1">
      <alignment vertical="center"/>
    </xf>
    <xf numFmtId="0" fontId="0" fillId="0" borderId="39" xfId="0" applyBorder="1" applyAlignment="1">
      <alignment vertical="center"/>
    </xf>
    <xf numFmtId="0" fontId="14" fillId="8" borderId="30" xfId="0" applyFont="1" applyFill="1" applyBorder="1" applyAlignment="1">
      <alignment horizontal="justify" vertical="center" wrapText="1"/>
    </xf>
    <xf numFmtId="0" fontId="14" fillId="9" borderId="30" xfId="0" applyFont="1" applyFill="1" applyBorder="1" applyAlignment="1">
      <alignment horizontal="justify" vertical="center" wrapText="1"/>
    </xf>
    <xf numFmtId="0" fontId="14" fillId="9" borderId="24" xfId="0" applyFont="1" applyFill="1" applyBorder="1" applyAlignment="1">
      <alignment horizontal="right" vertical="center" wrapText="1"/>
    </xf>
    <xf numFmtId="0" fontId="14" fillId="10" borderId="34" xfId="0" applyFont="1" applyFill="1" applyBorder="1" applyAlignment="1">
      <alignment horizontal="justify" vertical="center" wrapText="1"/>
    </xf>
    <xf numFmtId="0" fontId="14" fillId="10" borderId="35" xfId="0" applyFont="1" applyFill="1" applyBorder="1" applyAlignment="1">
      <alignment horizontal="right" vertical="center" wrapText="1"/>
    </xf>
    <xf numFmtId="0" fontId="14" fillId="11" borderId="34" xfId="0" applyFont="1" applyFill="1" applyBorder="1" applyAlignment="1">
      <alignment horizontal="justify" vertical="center" wrapText="1"/>
    </xf>
    <xf numFmtId="0" fontId="14" fillId="11" borderId="35" xfId="0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43" xfId="0" applyBorder="1"/>
    <xf numFmtId="0" fontId="5" fillId="3" borderId="27" xfId="0" applyFont="1" applyFill="1" applyBorder="1" applyAlignment="1">
      <alignment horizontal="center" vertical="center" wrapText="1"/>
    </xf>
    <xf numFmtId="11" fontId="0" fillId="3" borderId="16" xfId="0" applyNumberForma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165" fontId="5" fillId="3" borderId="44" xfId="0" applyNumberFormat="1" applyFont="1" applyFill="1" applyBorder="1" applyAlignment="1">
      <alignment horizontal="center" vertical="center"/>
    </xf>
    <xf numFmtId="165" fontId="5" fillId="0" borderId="44" xfId="0" applyNumberFormat="1" applyFont="1" applyBorder="1" applyAlignment="1">
      <alignment horizontal="center" vertical="center"/>
    </xf>
    <xf numFmtId="0" fontId="2" fillId="3" borderId="42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165" fontId="0" fillId="5" borderId="27" xfId="0" applyNumberFormat="1" applyFill="1" applyBorder="1" applyAlignment="1">
      <alignment horizontal="center" vertical="center"/>
    </xf>
    <xf numFmtId="165" fontId="0" fillId="5" borderId="28" xfId="0" applyNumberForma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vertical="top" wrapText="1"/>
    </xf>
    <xf numFmtId="0" fontId="4" fillId="3" borderId="36" xfId="0" applyFont="1" applyFill="1" applyBorder="1" applyAlignment="1">
      <alignment vertical="top" wrapText="1"/>
    </xf>
    <xf numFmtId="165" fontId="17" fillId="7" borderId="33" xfId="0" applyNumberFormat="1" applyFont="1" applyFill="1" applyBorder="1" applyAlignment="1">
      <alignment horizontal="center" vertical="center"/>
    </xf>
    <xf numFmtId="165" fontId="17" fillId="7" borderId="32" xfId="0" applyNumberFormat="1" applyFont="1" applyFill="1" applyBorder="1" applyAlignment="1">
      <alignment horizontal="center" vertical="center"/>
    </xf>
    <xf numFmtId="165" fontId="16" fillId="3" borderId="4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CANCES%20LUMINOSOS%20Ver%202017-03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85-89 v.1"/>
      <sheetName val="PLAN 85-89 v.2"/>
      <sheetName val="MOPU 1986 VALOR MEDIO v.1"/>
      <sheetName val="MOPU 1986 VALOR MEDIO v.2"/>
      <sheetName val="AEMET 70-90% POR ZONAS v.1"/>
      <sheetName val="AEMET 70-90% POR ZONAS v.2"/>
      <sheetName val="ALCANCE GEOGRÁFICO"/>
      <sheetName val="DIVERGENCIA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Normal="100" workbookViewId="0">
      <selection activeCell="F3" sqref="F3"/>
    </sheetView>
  </sheetViews>
  <sheetFormatPr baseColWidth="10" defaultRowHeight="13.2" x14ac:dyDescent="0.25"/>
  <cols>
    <col min="1" max="1" width="2.44140625" customWidth="1"/>
    <col min="2" max="2" width="13" customWidth="1"/>
    <col min="3" max="3" width="44.5546875" customWidth="1"/>
    <col min="4" max="4" width="5.5546875" customWidth="1"/>
    <col min="5" max="5" width="4.33203125" customWidth="1"/>
    <col min="6" max="6" width="29.6640625" customWidth="1"/>
    <col min="7" max="7" width="1.88671875" customWidth="1"/>
    <col min="8" max="8" width="25" customWidth="1"/>
    <col min="9" max="10" width="3.109375" customWidth="1"/>
    <col min="11" max="12" width="20.88671875" customWidth="1"/>
    <col min="13" max="13" width="18.109375" customWidth="1"/>
    <col min="14" max="14" width="11.44140625" customWidth="1"/>
    <col min="15" max="15" width="8.109375" customWidth="1"/>
  </cols>
  <sheetData>
    <row r="1" spans="1:13" ht="42.75" customHeight="1" thickTop="1" thickBot="1" x14ac:dyDescent="0.35">
      <c r="A1" s="1"/>
      <c r="B1" s="64" t="s">
        <v>50</v>
      </c>
      <c r="C1" s="64"/>
      <c r="D1" s="64"/>
      <c r="E1" s="64"/>
      <c r="F1" s="64"/>
      <c r="G1" s="64"/>
      <c r="H1" s="64"/>
      <c r="I1" s="2"/>
      <c r="K1" s="65" t="s">
        <v>39</v>
      </c>
      <c r="L1" s="66"/>
      <c r="M1" s="67"/>
    </row>
    <row r="2" spans="1:13" ht="24.9" customHeight="1" thickBot="1" x14ac:dyDescent="0.35">
      <c r="A2" s="3"/>
      <c r="B2" s="4"/>
      <c r="C2" s="4"/>
      <c r="D2" s="4"/>
      <c r="E2" s="4"/>
      <c r="F2" s="4"/>
      <c r="G2" s="4"/>
      <c r="H2" s="4"/>
      <c r="I2" s="5"/>
      <c r="K2" s="6" t="s">
        <v>0</v>
      </c>
      <c r="L2" s="7" t="s">
        <v>1</v>
      </c>
      <c r="M2" s="8" t="s">
        <v>2</v>
      </c>
    </row>
    <row r="3" spans="1:13" ht="24.9" customHeight="1" thickTop="1" x14ac:dyDescent="0.25">
      <c r="A3" s="9"/>
      <c r="B3" s="68" t="s">
        <v>49</v>
      </c>
      <c r="C3" s="69"/>
      <c r="D3" s="70" t="s">
        <v>3</v>
      </c>
      <c r="E3" s="70"/>
      <c r="F3" s="10">
        <v>6.2460000000000004</v>
      </c>
      <c r="G3" s="11"/>
      <c r="H3" s="12"/>
      <c r="I3" s="13"/>
      <c r="K3" s="14" t="s">
        <v>4</v>
      </c>
      <c r="L3" s="15">
        <v>6.2460000000000004</v>
      </c>
      <c r="M3" s="15">
        <v>3.8879999999999999</v>
      </c>
    </row>
    <row r="4" spans="1:13" ht="24.9" customHeight="1" x14ac:dyDescent="0.25">
      <c r="A4" s="9"/>
      <c r="B4" s="71" t="s">
        <v>5</v>
      </c>
      <c r="C4" s="72"/>
      <c r="D4" s="73" t="s">
        <v>6</v>
      </c>
      <c r="E4" s="73"/>
      <c r="F4" s="16">
        <v>2.2999999999999998</v>
      </c>
      <c r="G4" s="17"/>
      <c r="H4" s="12"/>
      <c r="I4" s="13"/>
      <c r="K4" s="43" t="s">
        <v>40</v>
      </c>
      <c r="L4" s="19">
        <v>7.4690000000000003</v>
      </c>
      <c r="M4" s="19">
        <v>5.22</v>
      </c>
    </row>
    <row r="5" spans="1:13" ht="24.9" customHeight="1" x14ac:dyDescent="0.25">
      <c r="A5" s="9"/>
      <c r="B5" s="60" t="s">
        <v>51</v>
      </c>
      <c r="C5" s="61"/>
      <c r="D5" s="62"/>
      <c r="E5" s="63"/>
      <c r="F5" s="16" t="s">
        <v>47</v>
      </c>
      <c r="G5" s="17"/>
      <c r="H5" s="12"/>
      <c r="I5" s="13"/>
      <c r="K5" s="18" t="s">
        <v>9</v>
      </c>
      <c r="L5" s="19">
        <v>6.8390000000000004</v>
      </c>
      <c r="M5" s="19">
        <v>4.68</v>
      </c>
    </row>
    <row r="6" spans="1:13" ht="24.9" customHeight="1" x14ac:dyDescent="0.25">
      <c r="A6" s="9"/>
      <c r="B6" s="71" t="s">
        <v>7</v>
      </c>
      <c r="C6" s="72" t="s">
        <v>8</v>
      </c>
      <c r="D6" s="62"/>
      <c r="E6" s="63"/>
      <c r="F6" s="16" t="s">
        <v>43</v>
      </c>
      <c r="G6" s="17"/>
      <c r="H6" s="12"/>
      <c r="I6" s="13"/>
      <c r="K6" s="18" t="s">
        <v>11</v>
      </c>
      <c r="L6" s="19">
        <v>5.76</v>
      </c>
      <c r="M6" s="19">
        <v>3.78</v>
      </c>
    </row>
    <row r="7" spans="1:13" ht="24.9" customHeight="1" x14ac:dyDescent="0.25">
      <c r="A7" s="9"/>
      <c r="B7" s="71" t="s">
        <v>36</v>
      </c>
      <c r="C7" s="72" t="s">
        <v>8</v>
      </c>
      <c r="D7" s="74" t="s">
        <v>10</v>
      </c>
      <c r="E7" s="74"/>
      <c r="F7" s="16">
        <v>1</v>
      </c>
      <c r="G7" s="20"/>
      <c r="H7" s="21"/>
      <c r="I7" s="13"/>
      <c r="K7" s="22" t="s">
        <v>14</v>
      </c>
      <c r="L7" s="19">
        <v>8.1720000000000006</v>
      </c>
      <c r="M7" s="19">
        <v>5.7750000000000004</v>
      </c>
    </row>
    <row r="8" spans="1:13" ht="24.9" customHeight="1" thickBot="1" x14ac:dyDescent="0.3">
      <c r="A8" s="9"/>
      <c r="B8" s="71" t="s">
        <v>12</v>
      </c>
      <c r="C8" s="72" t="s">
        <v>12</v>
      </c>
      <c r="D8" s="74"/>
      <c r="E8" s="74"/>
      <c r="F8" s="16" t="s">
        <v>35</v>
      </c>
      <c r="G8" s="20"/>
      <c r="H8" s="75"/>
      <c r="I8" s="13"/>
      <c r="K8" s="24" t="s">
        <v>17</v>
      </c>
      <c r="L8" s="25">
        <v>11.699</v>
      </c>
      <c r="M8" s="25">
        <v>8.5489999999999995</v>
      </c>
    </row>
    <row r="9" spans="1:13" ht="24.9" customHeight="1" x14ac:dyDescent="0.25">
      <c r="A9" s="9"/>
      <c r="B9" s="71" t="s">
        <v>15</v>
      </c>
      <c r="C9" s="72" t="s">
        <v>15</v>
      </c>
      <c r="D9" s="74" t="s">
        <v>16</v>
      </c>
      <c r="E9" s="74"/>
      <c r="F9" s="16">
        <v>1</v>
      </c>
      <c r="G9" s="23"/>
      <c r="H9" s="75"/>
      <c r="I9" s="13"/>
      <c r="K9" s="45" t="s">
        <v>37</v>
      </c>
      <c r="L9" s="26"/>
      <c r="M9" s="26"/>
    </row>
    <row r="10" spans="1:13" ht="24.9" customHeight="1" thickBot="1" x14ac:dyDescent="0.3">
      <c r="A10" s="9"/>
      <c r="B10" s="76" t="s">
        <v>53</v>
      </c>
      <c r="C10" s="77"/>
      <c r="D10" s="74" t="s">
        <v>18</v>
      </c>
      <c r="E10" s="74"/>
      <c r="F10" s="56">
        <f>IF(F6="Diurna",0.001,IF(F6="Nocturna",(LOOKUP(F8,K21:K23,L21:L23)),IF(F6="Enfilación",(LOOKUP(F8,K21:K23,M21:M23)))))</f>
        <v>1.9999999999999999E-6</v>
      </c>
      <c r="G10" s="12"/>
      <c r="H10" s="21" t="s">
        <v>19</v>
      </c>
      <c r="I10" s="13"/>
      <c r="K10" s="44" t="s">
        <v>38</v>
      </c>
      <c r="L10" s="26"/>
      <c r="M10" s="26"/>
    </row>
    <row r="11" spans="1:13" ht="22.5" customHeight="1" thickBot="1" x14ac:dyDescent="0.3">
      <c r="A11" s="9"/>
      <c r="B11" s="92" t="s">
        <v>52</v>
      </c>
      <c r="C11" s="93"/>
      <c r="D11" s="94" t="s">
        <v>60</v>
      </c>
      <c r="E11" s="73"/>
      <c r="F11" s="57">
        <f>IF(ISBLANK(F3),0,POWER(0.05,1/F3))</f>
        <v>0.61901602184008719</v>
      </c>
      <c r="G11" s="12"/>
      <c r="H11" s="95" t="s">
        <v>61</v>
      </c>
      <c r="I11" s="13"/>
      <c r="K11" s="82" t="s">
        <v>20</v>
      </c>
      <c r="L11" s="83"/>
    </row>
    <row r="12" spans="1:13" ht="20.100000000000001" customHeight="1" thickBot="1" x14ac:dyDescent="0.3">
      <c r="A12" s="9"/>
      <c r="B12" s="84" t="s">
        <v>41</v>
      </c>
      <c r="C12" s="85"/>
      <c r="D12" s="55" t="s">
        <v>21</v>
      </c>
      <c r="E12" s="86">
        <f>(($F$10*(1852^2))*(F4^2))/($F$11^F4)</f>
        <v>109.35868657675292</v>
      </c>
      <c r="F12" s="87"/>
      <c r="G12" s="27"/>
      <c r="H12" s="96"/>
      <c r="I12" s="13"/>
      <c r="K12" s="28" t="s">
        <v>22</v>
      </c>
      <c r="L12" s="29">
        <v>1</v>
      </c>
    </row>
    <row r="13" spans="1:13" ht="24.75" customHeight="1" thickTop="1" thickBot="1" x14ac:dyDescent="0.3">
      <c r="A13" s="9"/>
      <c r="B13" s="30"/>
      <c r="C13" s="30"/>
      <c r="D13" s="30"/>
      <c r="E13" s="30"/>
      <c r="F13" s="12"/>
      <c r="G13" s="12"/>
      <c r="H13" s="12"/>
      <c r="I13" s="13"/>
      <c r="K13" s="88" t="s">
        <v>42</v>
      </c>
      <c r="L13" s="89"/>
    </row>
    <row r="14" spans="1:13" ht="20.100000000000001" customHeight="1" thickTop="1" thickBot="1" x14ac:dyDescent="0.3">
      <c r="A14" s="9"/>
      <c r="B14" s="31" t="s">
        <v>58</v>
      </c>
      <c r="C14" s="32"/>
      <c r="D14" s="58" t="s">
        <v>54</v>
      </c>
      <c r="E14" s="101">
        <f>E12/(0.75*F7)</f>
        <v>145.81158210233721</v>
      </c>
      <c r="F14" s="101"/>
      <c r="G14" s="12"/>
      <c r="H14" s="33" t="s">
        <v>56</v>
      </c>
      <c r="I14" s="13"/>
      <c r="K14" s="46" t="s">
        <v>23</v>
      </c>
      <c r="L14" s="29">
        <v>1</v>
      </c>
    </row>
    <row r="15" spans="1:13" ht="23.25" customHeight="1" thickTop="1" thickBot="1" x14ac:dyDescent="0.3">
      <c r="A15" s="42"/>
      <c r="B15" s="34"/>
      <c r="C15" s="34"/>
      <c r="D15" s="34"/>
      <c r="E15" s="34"/>
      <c r="F15" s="12"/>
      <c r="G15" s="12"/>
      <c r="I15" s="13"/>
      <c r="K15" s="47" t="s">
        <v>24</v>
      </c>
      <c r="L15" s="48" t="s">
        <v>25</v>
      </c>
    </row>
    <row r="16" spans="1:13" ht="24.75" customHeight="1" thickTop="1" thickBot="1" x14ac:dyDescent="0.3">
      <c r="A16" s="53"/>
      <c r="B16" s="90" t="s">
        <v>59</v>
      </c>
      <c r="C16" s="91"/>
      <c r="D16" s="59" t="s">
        <v>55</v>
      </c>
      <c r="E16" s="99">
        <f>E14*(F9+IF(F5="NO",0.1,IF(F6="Diurna",0.1,0.2)))/F9</f>
        <v>160.39274031257094</v>
      </c>
      <c r="F16" s="100"/>
      <c r="G16" s="12"/>
      <c r="H16" s="33" t="s">
        <v>57</v>
      </c>
      <c r="I16" s="13"/>
      <c r="K16" s="49" t="s">
        <v>26</v>
      </c>
      <c r="L16" s="50" t="s">
        <v>25</v>
      </c>
    </row>
    <row r="17" spans="1:14" ht="21.75" customHeight="1" thickTop="1" thickBot="1" x14ac:dyDescent="0.3">
      <c r="A17" s="78"/>
      <c r="B17" s="79"/>
      <c r="C17" s="79"/>
      <c r="D17" s="79"/>
      <c r="E17" s="79"/>
      <c r="F17" s="79"/>
      <c r="G17" s="79"/>
      <c r="H17" s="97" t="s">
        <v>48</v>
      </c>
      <c r="I17" s="13"/>
      <c r="K17" s="51" t="s">
        <v>27</v>
      </c>
      <c r="L17" s="52" t="s">
        <v>28</v>
      </c>
    </row>
    <row r="18" spans="1:14" ht="20.100000000000001" customHeight="1" thickBot="1" x14ac:dyDescent="0.3">
      <c r="A18" s="80"/>
      <c r="B18" s="81"/>
      <c r="C18" s="81"/>
      <c r="D18" s="81"/>
      <c r="E18" s="81"/>
      <c r="F18" s="81"/>
      <c r="G18" s="81"/>
      <c r="H18" s="98"/>
      <c r="I18" s="41"/>
    </row>
    <row r="19" spans="1:14" ht="17.100000000000001" customHeight="1" thickTop="1" thickBot="1" x14ac:dyDescent="0.3">
      <c r="A19" s="54"/>
      <c r="K19" s="65" t="s">
        <v>29</v>
      </c>
      <c r="L19" s="66"/>
      <c r="M19" s="66"/>
      <c r="N19" s="67"/>
    </row>
    <row r="20" spans="1:14" ht="25.5" customHeight="1" thickBot="1" x14ac:dyDescent="0.3">
      <c r="K20" s="35" t="s">
        <v>30</v>
      </c>
      <c r="L20" s="36" t="s">
        <v>31</v>
      </c>
      <c r="M20" s="36" t="s">
        <v>32</v>
      </c>
      <c r="N20" s="36" t="s">
        <v>33</v>
      </c>
    </row>
    <row r="21" spans="1:14" ht="17.100000000000001" customHeight="1" x14ac:dyDescent="0.25">
      <c r="K21" s="37" t="s">
        <v>13</v>
      </c>
      <c r="L21" s="38">
        <v>2.0000000000000002E-5</v>
      </c>
      <c r="M21" s="38">
        <v>1E-4</v>
      </c>
      <c r="N21" s="38">
        <v>1E-3</v>
      </c>
    </row>
    <row r="22" spans="1:14" ht="17.100000000000001" customHeight="1" x14ac:dyDescent="0.25">
      <c r="K22" s="18" t="s">
        <v>34</v>
      </c>
      <c r="L22" s="39">
        <v>1.9999999999999999E-7</v>
      </c>
      <c r="M22" s="39">
        <v>9.9999999999999995E-7</v>
      </c>
      <c r="N22" s="39">
        <v>1E-3</v>
      </c>
    </row>
    <row r="23" spans="1:14" ht="17.100000000000001" customHeight="1" thickBot="1" x14ac:dyDescent="0.3">
      <c r="K23" s="24" t="s">
        <v>35</v>
      </c>
      <c r="L23" s="40">
        <v>1.9999999999999999E-6</v>
      </c>
      <c r="M23" s="40">
        <v>1.0000000000000001E-5</v>
      </c>
      <c r="N23" s="40">
        <v>1E-3</v>
      </c>
    </row>
  </sheetData>
  <sheetProtection algorithmName="SHA-512" hashValue="Fo/PampSF/QCVYnnB3UVpX/KMxi5b3Yw2PgkZMbU7c8DYG9imxpZBGXHS1vzRMSf2StuTQVeTOvLlZmcCaFtwA==" saltValue="EeRDY59GkNDC/ENnenoqIw==" spinCount="100000" sheet="1" selectLockedCells="1"/>
  <protectedRanges>
    <protectedRange sqref="F3:F9" name="Rango1"/>
  </protectedRanges>
  <dataConsolidate/>
  <mergeCells count="32">
    <mergeCell ref="A17:G18"/>
    <mergeCell ref="K19:N19"/>
    <mergeCell ref="K11:L11"/>
    <mergeCell ref="B12:C12"/>
    <mergeCell ref="E12:F12"/>
    <mergeCell ref="K13:L13"/>
    <mergeCell ref="B16:C16"/>
    <mergeCell ref="B11:C11"/>
    <mergeCell ref="D11:E11"/>
    <mergeCell ref="H11:H12"/>
    <mergeCell ref="H17:H18"/>
    <mergeCell ref="E16:F16"/>
    <mergeCell ref="E14:F14"/>
    <mergeCell ref="H8:H9"/>
    <mergeCell ref="B9:C9"/>
    <mergeCell ref="D9:E9"/>
    <mergeCell ref="B10:C10"/>
    <mergeCell ref="D10:E10"/>
    <mergeCell ref="B6:C6"/>
    <mergeCell ref="D6:E6"/>
    <mergeCell ref="B7:C7"/>
    <mergeCell ref="D7:E7"/>
    <mergeCell ref="B8:C8"/>
    <mergeCell ref="D8:E8"/>
    <mergeCell ref="B5:C5"/>
    <mergeCell ref="D5:E5"/>
    <mergeCell ref="B1:H1"/>
    <mergeCell ref="K1:M1"/>
    <mergeCell ref="B3:C3"/>
    <mergeCell ref="D3:E3"/>
    <mergeCell ref="B4:C4"/>
    <mergeCell ref="D4:E4"/>
  </mergeCells>
  <dataValidations count="8">
    <dataValidation type="list" allowBlank="1" showInputMessage="1" showErrorMessage="1" promptTitle="Alcance Nominal" sqref="F6" xr:uid="{00000000-0002-0000-0000-000000000000}">
      <formula1>"Nocturna, Diurna, Enfilación"</formula1>
    </dataValidation>
    <dataValidation allowBlank="1" showInputMessage="1" showErrorMessage="1" promptTitle="Alcance Nominal" sqref="F4" xr:uid="{00000000-0002-0000-0000-000001000000}"/>
    <dataValidation allowBlank="1" showInputMessage="1" showErrorMessage="1" promptTitle="Alcance Nominal" prompt="Introducir el alcance nominal requerido en mn." sqref="G8" xr:uid="{00000000-0002-0000-0000-000002000000}"/>
    <dataValidation type="decimal" allowBlank="1" showInputMessage="1" showErrorMessage="1" errorTitle="Valor fuera de rango" error="Valor entre 1 y 0,8" promptTitle="Valor entre 1 y 0,8" prompt="Pérdidas producidas por aciristalamiento, tipo de óptica (pulida, moldeada, etc)._x000a_" sqref="G12" xr:uid="{00000000-0002-0000-0000-000003000000}">
      <formula1>0.8</formula1>
      <formula2>1</formula2>
    </dataValidation>
    <dataValidation type="list" allowBlank="1" showInputMessage="1" showErrorMessage="1" promptTitle="LUMINANCIA DEL FONDO" sqref="F8" xr:uid="{00000000-0002-0000-0000-000004000000}">
      <formula1>"Ninguna, Poca, Considerable"</formula1>
    </dataValidation>
    <dataValidation allowBlank="1" showInputMessage="1" showErrorMessage="1" promptTitle="Duracion de destello" sqref="F9" xr:uid="{00000000-0002-0000-0000-000005000000}"/>
    <dataValidation type="decimal" allowBlank="1" showInputMessage="1" showErrorMessage="1" errorTitle="Valor fuera de rango" error="El valor debe de estar entre 0,15 y 1" promptTitle="De 0,15 a 1" sqref="F7" xr:uid="{00000000-0002-0000-0000-000006000000}">
      <formula1>0.15</formula1>
      <formula2>1</formula2>
    </dataValidation>
    <dataValidation type="list" allowBlank="1" showInputMessage="1" showErrorMessage="1" promptTitle="Alcance Nominal" sqref="F5" xr:uid="{00000000-0002-0000-0000-000007000000}">
      <formula1>"NO, SI"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K25" sqref="K25"/>
    </sheetView>
  </sheetViews>
  <sheetFormatPr baseColWidth="10" defaultRowHeight="13.2" x14ac:dyDescent="0.25"/>
  <cols>
    <col min="1" max="1" width="16.109375" customWidth="1"/>
  </cols>
  <sheetData>
    <row r="1" spans="1:3" x14ac:dyDescent="0.25">
      <c r="B1" t="s">
        <v>46</v>
      </c>
      <c r="C1" t="s">
        <v>43</v>
      </c>
    </row>
    <row r="2" spans="1:3" x14ac:dyDescent="0.25">
      <c r="A2" t="s">
        <v>44</v>
      </c>
      <c r="B2">
        <v>0.1</v>
      </c>
      <c r="C2">
        <v>0.2</v>
      </c>
    </row>
    <row r="3" spans="1:3" x14ac:dyDescent="0.25">
      <c r="A3" t="s">
        <v>45</v>
      </c>
      <c r="B3">
        <v>0.1</v>
      </c>
      <c r="C3">
        <v>0.1</v>
      </c>
    </row>
  </sheetData>
  <sheetProtection algorithmName="SHA-512" hashValue="ZmnH59j+0wkob59UjLnjJQzXVo5T64P15NLlJ5AHbuFN0rQxK1PVtsQ+M5PaD5STJmOobtIFk2cQDHKnf3JqoA==" saltValue="uCtVfS/rO30b+y9MZhyfn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Int. Estacionaria v.2025-09-02</vt:lpstr>
      <vt:lpstr>Hoja1</vt:lpstr>
    </vt:vector>
  </TitlesOfParts>
  <Company>OPPE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Arenas;José Carlos Díez</dc:creator>
  <cp:lastModifiedBy>Jose Carlos Díez Gonzalo</cp:lastModifiedBy>
  <cp:lastPrinted>2017-09-13T06:59:23Z</cp:lastPrinted>
  <dcterms:created xsi:type="dcterms:W3CDTF">2017-03-16T08:27:20Z</dcterms:created>
  <dcterms:modified xsi:type="dcterms:W3CDTF">2025-09-26T07:33:35Z</dcterms:modified>
</cp:coreProperties>
</file>